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RHM\FINANCIEROS DICIEMBRE 2022\25. Cuadernillos Ley de Disciplina Financiera\"/>
    </mc:Choice>
  </mc:AlternateContent>
  <bookViews>
    <workbookView xWindow="0" yWindow="0" windowWidth="24000" windowHeight="12900" firstSheet="3" activeTab="10"/>
  </bookViews>
  <sheets>
    <sheet name="CARÁTULA" sheetId="17" r:id="rId1"/>
    <sheet name="1SIT FINANC" sheetId="1" r:id="rId2"/>
    <sheet name="2 DEUDA" sheetId="2" r:id="rId3"/>
    <sheet name="3 OBLIG." sheetId="3" r:id="rId4"/>
    <sheet name="4 BALANCE" sheetId="4" r:id="rId5"/>
    <sheet name="5 INGRESOS" sheetId="5" r:id="rId6"/>
    <sheet name="6a COG" sheetId="6" r:id="rId7"/>
    <sheet name="6b ADMVA" sheetId="7" r:id="rId8"/>
    <sheet name="6c FUNCION" sheetId="8" r:id="rId9"/>
    <sheet name="6d SERV PERS." sheetId="9" r:id="rId10"/>
    <sheet name="GuíaCumplimiento" sheetId="15" r:id="rId11"/>
  </sheets>
  <definedNames>
    <definedName name="_xlnm.Print_Area" localSheetId="1">'1SIT FINANC'!$A$1:$G$90</definedName>
    <definedName name="_xlnm.Print_Area" localSheetId="2">'2 DEUDA'!$A$1:$I$50</definedName>
    <definedName name="_xlnm.Print_Area" localSheetId="4">'4 BALANCE'!$A$1:$D$98</definedName>
    <definedName name="_xlnm.Print_Area" localSheetId="5">'5 INGRESOS'!$A$1:$G$89</definedName>
    <definedName name="_xlnm.Print_Area" localSheetId="6">'6a COG'!$A$1:$H$169</definedName>
    <definedName name="_xlnm.Print_Area" localSheetId="7">'6b ADMVA'!$A$1:$G$23</definedName>
    <definedName name="_xlnm.Print_Area" localSheetId="8">'6c FUNCION'!$A$1:$H$95</definedName>
    <definedName name="_xlnm.Print_Area" localSheetId="10">GuíaCumplimiento!$A$1:$K$129</definedName>
    <definedName name="_xlnm.Print_Titles" localSheetId="1">'1SIT FINANC'!$1:$9</definedName>
    <definedName name="_xlnm.Print_Titles" localSheetId="4">'4 BALANCE'!$1:$7</definedName>
    <definedName name="_xlnm.Print_Titles" localSheetId="5">'5 INGRESOS'!$1:$9</definedName>
    <definedName name="_xlnm.Print_Titles" localSheetId="6">'6a COG'!$1:$10</definedName>
    <definedName name="_xlnm.Print_Titles" localSheetId="8">'6c FUNCION'!$1:$10</definedName>
    <definedName name="_xlnm.Print_Titles" localSheetId="10">GuíaCumplimiento!$1:$10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  <c r="F12" i="9" s="1"/>
  <c r="C20" i="6"/>
  <c r="C12" i="6"/>
  <c r="G48" i="15"/>
  <c r="G89" i="15" s="1"/>
  <c r="D33" i="9"/>
  <c r="G33" i="9" s="1"/>
  <c r="D32" i="9"/>
  <c r="D31" i="9"/>
  <c r="G31" i="9" s="1"/>
  <c r="F30" i="9"/>
  <c r="E30" i="9"/>
  <c r="C30" i="9"/>
  <c r="B30" i="9"/>
  <c r="D29" i="9"/>
  <c r="G29" i="9" s="1"/>
  <c r="D28" i="9"/>
  <c r="D26" i="9" s="1"/>
  <c r="D27" i="9"/>
  <c r="G27" i="9" s="1"/>
  <c r="F26" i="9"/>
  <c r="E26" i="9"/>
  <c r="E23" i="9" s="1"/>
  <c r="C26" i="9"/>
  <c r="B26" i="9"/>
  <c r="B23" i="9" s="1"/>
  <c r="D25" i="9"/>
  <c r="G25" i="9" s="1"/>
  <c r="D24" i="9"/>
  <c r="G24" i="9" s="1"/>
  <c r="C23" i="9"/>
  <c r="D21" i="9"/>
  <c r="G21" i="9" s="1"/>
  <c r="G20" i="9"/>
  <c r="D20" i="9"/>
  <c r="D19" i="9"/>
  <c r="G19" i="9" s="1"/>
  <c r="F18" i="9"/>
  <c r="E18" i="9"/>
  <c r="C18" i="9"/>
  <c r="B18" i="9"/>
  <c r="D17" i="9"/>
  <c r="G17" i="9" s="1"/>
  <c r="D16" i="9"/>
  <c r="G16" i="9" s="1"/>
  <c r="D15" i="9"/>
  <c r="G15" i="9" s="1"/>
  <c r="G14" i="9" s="1"/>
  <c r="F14" i="9"/>
  <c r="E14" i="9"/>
  <c r="C14" i="9"/>
  <c r="B14" i="9"/>
  <c r="D13" i="9"/>
  <c r="G13" i="9" s="1"/>
  <c r="E84" i="8"/>
  <c r="H84" i="8" s="1"/>
  <c r="H83" i="8"/>
  <c r="E83" i="8"/>
  <c r="E82" i="8"/>
  <c r="H82" i="8" s="1"/>
  <c r="E81" i="8"/>
  <c r="H81" i="8" s="1"/>
  <c r="H80" i="8" s="1"/>
  <c r="G80" i="8"/>
  <c r="F80" i="8"/>
  <c r="D80" i="8"/>
  <c r="C80" i="8"/>
  <c r="H78" i="8"/>
  <c r="E78" i="8"/>
  <c r="H77" i="8"/>
  <c r="E77" i="8"/>
  <c r="H76" i="8"/>
  <c r="E76" i="8"/>
  <c r="H75" i="8"/>
  <c r="E75" i="8"/>
  <c r="H74" i="8"/>
  <c r="E74" i="8"/>
  <c r="H73" i="8"/>
  <c r="E73" i="8"/>
  <c r="H72" i="8"/>
  <c r="E72" i="8"/>
  <c r="H71" i="8"/>
  <c r="E71" i="8"/>
  <c r="E69" i="8" s="1"/>
  <c r="H70" i="8"/>
  <c r="H69" i="8" s="1"/>
  <c r="E70" i="8"/>
  <c r="G69" i="8"/>
  <c r="F69" i="8"/>
  <c r="D69" i="8"/>
  <c r="C69" i="8"/>
  <c r="E67" i="8"/>
  <c r="H67" i="8" s="1"/>
  <c r="H66" i="8"/>
  <c r="E66" i="8"/>
  <c r="E65" i="8"/>
  <c r="H65" i="8" s="1"/>
  <c r="E64" i="8"/>
  <c r="H64" i="8" s="1"/>
  <c r="E63" i="8"/>
  <c r="H63" i="8" s="1"/>
  <c r="H62" i="8"/>
  <c r="E62" i="8"/>
  <c r="E61" i="8"/>
  <c r="H61" i="8" s="1"/>
  <c r="G60" i="8"/>
  <c r="F60" i="8"/>
  <c r="D60" i="8"/>
  <c r="C60" i="8"/>
  <c r="E58" i="8"/>
  <c r="H58" i="8" s="1"/>
  <c r="E57" i="8"/>
  <c r="H57" i="8" s="1"/>
  <c r="E56" i="8"/>
  <c r="H56" i="8" s="1"/>
  <c r="H55" i="8"/>
  <c r="E55" i="8"/>
  <c r="E54" i="8"/>
  <c r="H54" i="8" s="1"/>
  <c r="E53" i="8"/>
  <c r="H53" i="8" s="1"/>
  <c r="E52" i="8"/>
  <c r="H52" i="8" s="1"/>
  <c r="H51" i="8"/>
  <c r="E51" i="8"/>
  <c r="G50" i="8"/>
  <c r="G49" i="8" s="1"/>
  <c r="F50" i="8"/>
  <c r="D50" i="8"/>
  <c r="D49" i="8" s="1"/>
  <c r="C50" i="8"/>
  <c r="C49" i="8" s="1"/>
  <c r="E47" i="8"/>
  <c r="H47" i="8" s="1"/>
  <c r="H46" i="8"/>
  <c r="E46" i="8"/>
  <c r="E45" i="8"/>
  <c r="H45" i="8" s="1"/>
  <c r="E44" i="8"/>
  <c r="H44" i="8" s="1"/>
  <c r="H43" i="8" s="1"/>
  <c r="G43" i="8"/>
  <c r="F43" i="8"/>
  <c r="D43" i="8"/>
  <c r="C43" i="8"/>
  <c r="E41" i="8"/>
  <c r="H41" i="8" s="1"/>
  <c r="E40" i="8"/>
  <c r="H40" i="8" s="1"/>
  <c r="H39" i="8"/>
  <c r="E39" i="8"/>
  <c r="E38" i="8"/>
  <c r="H38" i="8" s="1"/>
  <c r="E37" i="8"/>
  <c r="H37" i="8" s="1"/>
  <c r="E36" i="8"/>
  <c r="H36" i="8" s="1"/>
  <c r="H35" i="8"/>
  <c r="E35" i="8"/>
  <c r="E34" i="8"/>
  <c r="H34" i="8" s="1"/>
  <c r="E33" i="8"/>
  <c r="H33" i="8" s="1"/>
  <c r="G32" i="8"/>
  <c r="F32" i="8"/>
  <c r="D32" i="8"/>
  <c r="C32" i="8"/>
  <c r="E30" i="8"/>
  <c r="H30" i="8" s="1"/>
  <c r="E29" i="8"/>
  <c r="H29" i="8" s="1"/>
  <c r="H28" i="8"/>
  <c r="E27" i="8"/>
  <c r="H27" i="8" s="1"/>
  <c r="E26" i="8"/>
  <c r="H26" i="8" s="1"/>
  <c r="E25" i="8"/>
  <c r="H25" i="8" s="1"/>
  <c r="E24" i="8"/>
  <c r="H24" i="8" s="1"/>
  <c r="G23" i="8"/>
  <c r="F23" i="8"/>
  <c r="D23" i="8"/>
  <c r="D12" i="8" s="1"/>
  <c r="C23" i="8"/>
  <c r="E21" i="8"/>
  <c r="H21" i="8" s="1"/>
  <c r="E20" i="8"/>
  <c r="H20" i="8" s="1"/>
  <c r="E19" i="8"/>
  <c r="H19" i="8" s="1"/>
  <c r="E18" i="8"/>
  <c r="H18" i="8" s="1"/>
  <c r="E17" i="8"/>
  <c r="H17" i="8" s="1"/>
  <c r="H16" i="8"/>
  <c r="E15" i="8"/>
  <c r="H15" i="8" s="1"/>
  <c r="E14" i="8"/>
  <c r="H14" i="8" s="1"/>
  <c r="H13" i="8" s="1"/>
  <c r="G13" i="8"/>
  <c r="F13" i="8"/>
  <c r="D13" i="8"/>
  <c r="C13" i="8"/>
  <c r="C12" i="8" s="1"/>
  <c r="C86" i="8" s="1"/>
  <c r="D14" i="7"/>
  <c r="G14" i="7" s="1"/>
  <c r="G13" i="7" s="1"/>
  <c r="F13" i="7"/>
  <c r="E13" i="7"/>
  <c r="D13" i="7"/>
  <c r="C13" i="7"/>
  <c r="B13" i="7"/>
  <c r="G12" i="7"/>
  <c r="G11" i="7" s="1"/>
  <c r="F11" i="7"/>
  <c r="E11" i="7"/>
  <c r="D11" i="7"/>
  <c r="C11" i="7"/>
  <c r="B11" i="7"/>
  <c r="E159" i="6"/>
  <c r="H159" i="6" s="1"/>
  <c r="E158" i="6"/>
  <c r="H158" i="6" s="1"/>
  <c r="H157" i="6"/>
  <c r="E157" i="6"/>
  <c r="E156" i="6"/>
  <c r="H156" i="6" s="1"/>
  <c r="E155" i="6"/>
  <c r="H155" i="6" s="1"/>
  <c r="E154" i="6"/>
  <c r="H154" i="6" s="1"/>
  <c r="H153" i="6"/>
  <c r="E153" i="6"/>
  <c r="G152" i="6"/>
  <c r="F152" i="6"/>
  <c r="D152" i="6"/>
  <c r="C152" i="6"/>
  <c r="H151" i="6"/>
  <c r="E151" i="6"/>
  <c r="E150" i="6"/>
  <c r="H150" i="6" s="1"/>
  <c r="E149" i="6"/>
  <c r="H149" i="6" s="1"/>
  <c r="H148" i="6" s="1"/>
  <c r="G148" i="6"/>
  <c r="F148" i="6"/>
  <c r="D148" i="6"/>
  <c r="C148" i="6"/>
  <c r="E147" i="6"/>
  <c r="H147" i="6" s="1"/>
  <c r="E146" i="6"/>
  <c r="H146" i="6" s="1"/>
  <c r="H145" i="6"/>
  <c r="E145" i="6"/>
  <c r="E144" i="6"/>
  <c r="H144" i="6" s="1"/>
  <c r="E143" i="6"/>
  <c r="H143" i="6" s="1"/>
  <c r="E142" i="6"/>
  <c r="H142" i="6" s="1"/>
  <c r="H141" i="6"/>
  <c r="E141" i="6"/>
  <c r="E140" i="6"/>
  <c r="H140" i="6" s="1"/>
  <c r="G139" i="6"/>
  <c r="F139" i="6"/>
  <c r="D139" i="6"/>
  <c r="C139" i="6"/>
  <c r="E138" i="6"/>
  <c r="H138" i="6" s="1"/>
  <c r="E137" i="6"/>
  <c r="H137" i="6" s="1"/>
  <c r="E136" i="6"/>
  <c r="H136" i="6" s="1"/>
  <c r="G135" i="6"/>
  <c r="F135" i="6"/>
  <c r="E135" i="6"/>
  <c r="D135" i="6"/>
  <c r="C135" i="6"/>
  <c r="E134" i="6"/>
  <c r="H134" i="6" s="1"/>
  <c r="H133" i="6"/>
  <c r="E133" i="6"/>
  <c r="E132" i="6"/>
  <c r="H132" i="6" s="1"/>
  <c r="E131" i="6"/>
  <c r="H131" i="6" s="1"/>
  <c r="E130" i="6"/>
  <c r="H130" i="6" s="1"/>
  <c r="H129" i="6"/>
  <c r="E129" i="6"/>
  <c r="E128" i="6"/>
  <c r="H128" i="6" s="1"/>
  <c r="E127" i="6"/>
  <c r="H127" i="6" s="1"/>
  <c r="E126" i="6"/>
  <c r="H126" i="6" s="1"/>
  <c r="G125" i="6"/>
  <c r="F125" i="6"/>
  <c r="D125" i="6"/>
  <c r="C125" i="6"/>
  <c r="E124" i="6"/>
  <c r="H124" i="6" s="1"/>
  <c r="H123" i="6"/>
  <c r="E123" i="6"/>
  <c r="E122" i="6"/>
  <c r="H122" i="6" s="1"/>
  <c r="E121" i="6"/>
  <c r="H121" i="6" s="1"/>
  <c r="E120" i="6"/>
  <c r="H120" i="6" s="1"/>
  <c r="H119" i="6"/>
  <c r="E119" i="6"/>
  <c r="E118" i="6"/>
  <c r="H118" i="6" s="1"/>
  <c r="E117" i="6"/>
  <c r="H117" i="6" s="1"/>
  <c r="E116" i="6"/>
  <c r="H116" i="6" s="1"/>
  <c r="G115" i="6"/>
  <c r="F115" i="6"/>
  <c r="E115" i="6"/>
  <c r="D115" i="6"/>
  <c r="C115" i="6"/>
  <c r="E114" i="6"/>
  <c r="H114" i="6" s="1"/>
  <c r="H113" i="6"/>
  <c r="E113" i="6"/>
  <c r="E112" i="6"/>
  <c r="H112" i="6" s="1"/>
  <c r="E111" i="6"/>
  <c r="H111" i="6" s="1"/>
  <c r="E110" i="6"/>
  <c r="H110" i="6" s="1"/>
  <c r="H109" i="6"/>
  <c r="E109" i="6"/>
  <c r="E108" i="6"/>
  <c r="H108" i="6" s="1"/>
  <c r="E107" i="6"/>
  <c r="H107" i="6" s="1"/>
  <c r="E106" i="6"/>
  <c r="H106" i="6" s="1"/>
  <c r="G105" i="6"/>
  <c r="F105" i="6"/>
  <c r="D105" i="6"/>
  <c r="C105" i="6"/>
  <c r="E104" i="6"/>
  <c r="H104" i="6" s="1"/>
  <c r="H103" i="6"/>
  <c r="E103" i="6"/>
  <c r="E102" i="6"/>
  <c r="H102" i="6" s="1"/>
  <c r="E101" i="6"/>
  <c r="H101" i="6" s="1"/>
  <c r="E100" i="6"/>
  <c r="H100" i="6" s="1"/>
  <c r="H99" i="6"/>
  <c r="E99" i="6"/>
  <c r="E98" i="6"/>
  <c r="H98" i="6" s="1"/>
  <c r="E97" i="6"/>
  <c r="H97" i="6" s="1"/>
  <c r="E96" i="6"/>
  <c r="H96" i="6" s="1"/>
  <c r="G95" i="6"/>
  <c r="F95" i="6"/>
  <c r="D95" i="6"/>
  <c r="C95" i="6"/>
  <c r="E94" i="6"/>
  <c r="H94" i="6" s="1"/>
  <c r="E93" i="6"/>
  <c r="H93" i="6" s="1"/>
  <c r="E92" i="6"/>
  <c r="H92" i="6" s="1"/>
  <c r="H91" i="6"/>
  <c r="E91" i="6"/>
  <c r="E90" i="6"/>
  <c r="H90" i="6" s="1"/>
  <c r="E89" i="6"/>
  <c r="H89" i="6" s="1"/>
  <c r="E88" i="6"/>
  <c r="H88" i="6" s="1"/>
  <c r="G87" i="6"/>
  <c r="G86" i="6" s="1"/>
  <c r="F87" i="6"/>
  <c r="D87" i="6"/>
  <c r="C87" i="6"/>
  <c r="C86" i="6" s="1"/>
  <c r="F86" i="6"/>
  <c r="H84" i="6"/>
  <c r="E84" i="6"/>
  <c r="E83" i="6"/>
  <c r="H83" i="6" s="1"/>
  <c r="E82" i="6"/>
  <c r="H82" i="6" s="1"/>
  <c r="E81" i="6"/>
  <c r="H81" i="6" s="1"/>
  <c r="H80" i="6"/>
  <c r="E80" i="6"/>
  <c r="H79" i="6"/>
  <c r="E79" i="6"/>
  <c r="H78" i="6"/>
  <c r="E78" i="6"/>
  <c r="G77" i="6"/>
  <c r="F77" i="6"/>
  <c r="D77" i="6"/>
  <c r="C77" i="6"/>
  <c r="H76" i="6"/>
  <c r="E76" i="6"/>
  <c r="H75" i="6"/>
  <c r="E75" i="6"/>
  <c r="H74" i="6"/>
  <c r="H73" i="6" s="1"/>
  <c r="E74" i="6"/>
  <c r="G73" i="6"/>
  <c r="F73" i="6"/>
  <c r="E73" i="6"/>
  <c r="D73" i="6"/>
  <c r="C73" i="6"/>
  <c r="E72" i="6"/>
  <c r="H72" i="6" s="1"/>
  <c r="E71" i="6"/>
  <c r="H71" i="6" s="1"/>
  <c r="E70" i="6"/>
  <c r="H70" i="6" s="1"/>
  <c r="E69" i="6"/>
  <c r="H69" i="6" s="1"/>
  <c r="E68" i="6"/>
  <c r="H68" i="6" s="1"/>
  <c r="E67" i="6"/>
  <c r="H67" i="6" s="1"/>
  <c r="E66" i="6"/>
  <c r="E64" i="6" s="1"/>
  <c r="E65" i="6"/>
  <c r="H65" i="6" s="1"/>
  <c r="G64" i="6"/>
  <c r="F64" i="6"/>
  <c r="D64" i="6"/>
  <c r="C64" i="6"/>
  <c r="E63" i="6"/>
  <c r="H63" i="6" s="1"/>
  <c r="E62" i="6"/>
  <c r="E61" i="6"/>
  <c r="H61" i="6" s="1"/>
  <c r="G60" i="6"/>
  <c r="F60" i="6"/>
  <c r="D60" i="6"/>
  <c r="C60" i="6"/>
  <c r="H59" i="6"/>
  <c r="H58" i="6"/>
  <c r="H57" i="6"/>
  <c r="H56" i="6"/>
  <c r="H55" i="6"/>
  <c r="H54" i="6"/>
  <c r="H53" i="6"/>
  <c r="H52" i="6"/>
  <c r="H51" i="6"/>
  <c r="C50" i="6"/>
  <c r="H49" i="6"/>
  <c r="H48" i="6"/>
  <c r="H47" i="6"/>
  <c r="H46" i="6"/>
  <c r="H45" i="6"/>
  <c r="H44" i="6"/>
  <c r="H43" i="6"/>
  <c r="H42" i="6"/>
  <c r="H41" i="6"/>
  <c r="C40" i="6"/>
  <c r="H39" i="6"/>
  <c r="H38" i="6"/>
  <c r="H37" i="6"/>
  <c r="H36" i="6"/>
  <c r="H35" i="6"/>
  <c r="H34" i="6"/>
  <c r="H33" i="6"/>
  <c r="H32" i="6"/>
  <c r="H31" i="6"/>
  <c r="C30" i="6"/>
  <c r="H29" i="6"/>
  <c r="H28" i="6"/>
  <c r="H27" i="6"/>
  <c r="H26" i="6"/>
  <c r="H25" i="6"/>
  <c r="H24" i="6"/>
  <c r="H23" i="6"/>
  <c r="H22" i="6"/>
  <c r="H21" i="6"/>
  <c r="H19" i="6"/>
  <c r="H18" i="6"/>
  <c r="H17" i="6"/>
  <c r="H16" i="6"/>
  <c r="H15" i="6"/>
  <c r="H14" i="6"/>
  <c r="H13" i="6"/>
  <c r="F12" i="6"/>
  <c r="E12" i="9" s="1"/>
  <c r="D12" i="6"/>
  <c r="C12" i="9" s="1"/>
  <c r="C11" i="9" s="1"/>
  <c r="C34" i="9" s="1"/>
  <c r="C38" i="9" s="1"/>
  <c r="B12" i="9"/>
  <c r="B11" i="9" s="1"/>
  <c r="B34" i="9" s="1"/>
  <c r="F80" i="5"/>
  <c r="E80" i="5"/>
  <c r="C80" i="5"/>
  <c r="B80" i="5"/>
  <c r="G79" i="5"/>
  <c r="D79" i="5"/>
  <c r="G78" i="5"/>
  <c r="G80" i="5" s="1"/>
  <c r="D78" i="5"/>
  <c r="G73" i="5"/>
  <c r="G72" i="5" s="1"/>
  <c r="D73" i="5"/>
  <c r="F72" i="5"/>
  <c r="E72" i="5"/>
  <c r="D72" i="5"/>
  <c r="C72" i="5"/>
  <c r="B72" i="5"/>
  <c r="G68" i="5"/>
  <c r="D68" i="5"/>
  <c r="G67" i="5"/>
  <c r="D67" i="5"/>
  <c r="G66" i="5"/>
  <c r="D66" i="5"/>
  <c r="G65" i="5"/>
  <c r="G64" i="5" s="1"/>
  <c r="D65" i="5"/>
  <c r="F64" i="5"/>
  <c r="E64" i="5"/>
  <c r="C64" i="5"/>
  <c r="B64" i="5"/>
  <c r="G63" i="5"/>
  <c r="D63" i="5"/>
  <c r="G62" i="5"/>
  <c r="D62" i="5"/>
  <c r="G61" i="5"/>
  <c r="D61" i="5"/>
  <c r="G60" i="5"/>
  <c r="D60" i="5"/>
  <c r="G59" i="5"/>
  <c r="F59" i="5"/>
  <c r="E59" i="5"/>
  <c r="D59" i="5"/>
  <c r="C59" i="5"/>
  <c r="B59" i="5"/>
  <c r="G58" i="5"/>
  <c r="D58" i="5"/>
  <c r="G57" i="5"/>
  <c r="D57" i="5"/>
  <c r="G56" i="5"/>
  <c r="D56" i="5"/>
  <c r="G55" i="5"/>
  <c r="D55" i="5"/>
  <c r="G54" i="5"/>
  <c r="D54" i="5"/>
  <c r="D53" i="5"/>
  <c r="G53" i="5" s="1"/>
  <c r="G52" i="5"/>
  <c r="D52" i="5"/>
  <c r="D50" i="5" s="1"/>
  <c r="G51" i="5"/>
  <c r="D51" i="5"/>
  <c r="F50" i="5"/>
  <c r="E50" i="5"/>
  <c r="E70" i="5" s="1"/>
  <c r="C50" i="5"/>
  <c r="B50" i="5"/>
  <c r="G43" i="5"/>
  <c r="D43" i="5"/>
  <c r="D41" i="5" s="1"/>
  <c r="G42" i="5"/>
  <c r="D42" i="5"/>
  <c r="G41" i="5"/>
  <c r="F41" i="5"/>
  <c r="F45" i="5" s="1"/>
  <c r="E41" i="5"/>
  <c r="C41" i="5"/>
  <c r="B41" i="5"/>
  <c r="G40" i="5"/>
  <c r="G39" i="5" s="1"/>
  <c r="D40" i="5"/>
  <c r="F39" i="5"/>
  <c r="E39" i="5"/>
  <c r="D39" i="5"/>
  <c r="C39" i="5"/>
  <c r="B39" i="5"/>
  <c r="G38" i="5"/>
  <c r="G37" i="5"/>
  <c r="D37" i="5"/>
  <c r="G36" i="5"/>
  <c r="D36" i="5"/>
  <c r="G35" i="5"/>
  <c r="D35" i="5"/>
  <c r="G34" i="5"/>
  <c r="D34" i="5"/>
  <c r="D32" i="5" s="1"/>
  <c r="G33" i="5"/>
  <c r="D33" i="5"/>
  <c r="G32" i="5"/>
  <c r="F32" i="5"/>
  <c r="E32" i="5"/>
  <c r="C32" i="5"/>
  <c r="B32" i="5"/>
  <c r="D31" i="5"/>
  <c r="D30" i="5"/>
  <c r="D29" i="5"/>
  <c r="D28" i="5"/>
  <c r="D27" i="5"/>
  <c r="D26" i="5"/>
  <c r="D25" i="5"/>
  <c r="D24" i="5"/>
  <c r="D23" i="5"/>
  <c r="D22" i="5"/>
  <c r="D21" i="5"/>
  <c r="G19" i="5"/>
  <c r="F19" i="5"/>
  <c r="E19" i="5"/>
  <c r="C19" i="5"/>
  <c r="B19" i="5"/>
  <c r="G18" i="5"/>
  <c r="G17" i="5"/>
  <c r="D17" i="5"/>
  <c r="G16" i="5"/>
  <c r="D16" i="5"/>
  <c r="G15" i="5"/>
  <c r="D15" i="5"/>
  <c r="G14" i="5"/>
  <c r="D14" i="5"/>
  <c r="G13" i="5"/>
  <c r="D13" i="5"/>
  <c r="G12" i="5"/>
  <c r="D12" i="5"/>
  <c r="D77" i="4"/>
  <c r="D87" i="4" s="1"/>
  <c r="D89" i="4" s="1"/>
  <c r="C77" i="4"/>
  <c r="C87" i="4" s="1"/>
  <c r="C89" i="4" s="1"/>
  <c r="B77" i="4"/>
  <c r="B87" i="4" s="1"/>
  <c r="B89" i="4" s="1"/>
  <c r="D59" i="4"/>
  <c r="C59" i="4"/>
  <c r="B59" i="4"/>
  <c r="B52" i="4"/>
  <c r="D48" i="4"/>
  <c r="C48" i="4"/>
  <c r="B48" i="4"/>
  <c r="D44" i="4"/>
  <c r="D52" i="4" s="1"/>
  <c r="C44" i="4"/>
  <c r="B44" i="4"/>
  <c r="D34" i="4"/>
  <c r="C34" i="4"/>
  <c r="B34" i="4"/>
  <c r="D20" i="4"/>
  <c r="C20" i="4"/>
  <c r="B20" i="4"/>
  <c r="K22" i="3"/>
  <c r="J22" i="3"/>
  <c r="I22" i="3"/>
  <c r="I28" i="3" s="1"/>
  <c r="H22" i="3"/>
  <c r="H28" i="3" s="1"/>
  <c r="G22" i="3"/>
  <c r="E22" i="3"/>
  <c r="K15" i="3"/>
  <c r="K28" i="3" s="1"/>
  <c r="J15" i="3"/>
  <c r="J28" i="3" s="1"/>
  <c r="I15" i="3"/>
  <c r="H15" i="3"/>
  <c r="G15" i="3"/>
  <c r="G28" i="3" s="1"/>
  <c r="E15" i="3"/>
  <c r="E28" i="3" s="1"/>
  <c r="A6" i="3"/>
  <c r="A6" i="4" s="1"/>
  <c r="A6" i="5" s="1"/>
  <c r="A7" i="6" s="1"/>
  <c r="A7" i="7" s="1"/>
  <c r="A7" i="8" s="1"/>
  <c r="A7" i="9" s="1"/>
  <c r="A5" i="3"/>
  <c r="A5" i="4" s="1"/>
  <c r="A5" i="5" s="1"/>
  <c r="A6" i="6" s="1"/>
  <c r="A6" i="7" s="1"/>
  <c r="A6" i="8" s="1"/>
  <c r="A6" i="9" s="1"/>
  <c r="A5" i="15" s="1"/>
  <c r="G44" i="2"/>
  <c r="G43" i="2" s="1"/>
  <c r="G42" i="2" s="1"/>
  <c r="G41" i="2" s="1"/>
  <c r="F44" i="2"/>
  <c r="F43" i="2" s="1"/>
  <c r="F42" i="2" s="1"/>
  <c r="F41" i="2" s="1"/>
  <c r="E44" i="2"/>
  <c r="E43" i="2" s="1"/>
  <c r="E42" i="2" s="1"/>
  <c r="E41" i="2" s="1"/>
  <c r="D44" i="2"/>
  <c r="C44" i="2"/>
  <c r="C43" i="2" s="1"/>
  <c r="C42" i="2" s="1"/>
  <c r="C41" i="2" s="1"/>
  <c r="D43" i="2"/>
  <c r="D42" i="2"/>
  <c r="D41" i="2" s="1"/>
  <c r="I24" i="2"/>
  <c r="H24" i="2"/>
  <c r="F24" i="2"/>
  <c r="E24" i="2"/>
  <c r="D24" i="2"/>
  <c r="A2" i="2"/>
  <c r="A2" i="3" s="1"/>
  <c r="A2" i="4" s="1"/>
  <c r="A2" i="5" s="1"/>
  <c r="A2" i="6" s="1"/>
  <c r="A2" i="7" s="1"/>
  <c r="A2" i="8" s="1"/>
  <c r="A2" i="9" s="1"/>
  <c r="A2" i="15" s="1"/>
  <c r="G77" i="1"/>
  <c r="F77" i="1"/>
  <c r="G70" i="1"/>
  <c r="G81" i="1" s="1"/>
  <c r="F70" i="1"/>
  <c r="G65" i="1"/>
  <c r="F65" i="1"/>
  <c r="C62" i="1"/>
  <c r="B62" i="1"/>
  <c r="G59" i="1"/>
  <c r="F59" i="1"/>
  <c r="G45" i="1"/>
  <c r="F45" i="1"/>
  <c r="C44" i="1"/>
  <c r="B44" i="1"/>
  <c r="G41" i="1"/>
  <c r="F41" i="1"/>
  <c r="C41" i="1"/>
  <c r="B41" i="1"/>
  <c r="G34" i="1"/>
  <c r="F34" i="1"/>
  <c r="C34" i="1"/>
  <c r="B34" i="1"/>
  <c r="G30" i="1"/>
  <c r="F30" i="1"/>
  <c r="C28" i="1"/>
  <c r="B28" i="1"/>
  <c r="G26" i="1"/>
  <c r="G50" i="1" s="1"/>
  <c r="G61" i="1" s="1"/>
  <c r="C22" i="2" s="1"/>
  <c r="F26" i="1"/>
  <c r="G22" i="1"/>
  <c r="F22" i="1"/>
  <c r="C20" i="1"/>
  <c r="B20" i="1"/>
  <c r="G12" i="1"/>
  <c r="F12" i="1"/>
  <c r="C12" i="1"/>
  <c r="C50" i="1" s="1"/>
  <c r="C64" i="1" s="1"/>
  <c r="B12" i="1"/>
  <c r="C9" i="1"/>
  <c r="G9" i="1" s="1"/>
  <c r="F7" i="1"/>
  <c r="A3" i="1"/>
  <c r="A3" i="2" s="1"/>
  <c r="A3" i="3" s="1"/>
  <c r="A3" i="4" s="1"/>
  <c r="A3" i="5" s="1"/>
  <c r="A3" i="6" s="1"/>
  <c r="A3" i="7" s="1"/>
  <c r="A3" i="8" s="1"/>
  <c r="A3" i="9" s="1"/>
  <c r="A3" i="15" s="1"/>
  <c r="A1" i="1"/>
  <c r="A1" i="2" s="1"/>
  <c r="A1" i="3" s="1"/>
  <c r="A1" i="4" s="1"/>
  <c r="A1" i="5" s="1"/>
  <c r="A1" i="6" s="1"/>
  <c r="A1" i="7" s="1"/>
  <c r="A1" i="8" s="1"/>
  <c r="A1" i="9" s="1"/>
  <c r="A1" i="15" s="1"/>
  <c r="B45" i="5" l="1"/>
  <c r="F70" i="5"/>
  <c r="D80" i="5"/>
  <c r="H40" i="6"/>
  <c r="H50" i="6"/>
  <c r="H66" i="6"/>
  <c r="H64" i="6" s="1"/>
  <c r="D86" i="6"/>
  <c r="H87" i="6"/>
  <c r="E139" i="6"/>
  <c r="F49" i="8"/>
  <c r="E60" i="8"/>
  <c r="F23" i="9"/>
  <c r="E45" i="5"/>
  <c r="D19" i="5"/>
  <c r="D45" i="5" s="1"/>
  <c r="D75" i="5" s="1"/>
  <c r="C45" i="5"/>
  <c r="B70" i="5"/>
  <c r="D64" i="5"/>
  <c r="D70" i="5" s="1"/>
  <c r="E60" i="6"/>
  <c r="H77" i="6"/>
  <c r="E87" i="6"/>
  <c r="E105" i="6"/>
  <c r="E125" i="6"/>
  <c r="B15" i="7"/>
  <c r="D86" i="8"/>
  <c r="G18" i="9"/>
  <c r="D30" i="9"/>
  <c r="D23" i="9" s="1"/>
  <c r="F75" i="5"/>
  <c r="D12" i="4" s="1"/>
  <c r="D58" i="4" s="1"/>
  <c r="F81" i="1"/>
  <c r="C52" i="4"/>
  <c r="G50" i="5"/>
  <c r="G70" i="5" s="1"/>
  <c r="C70" i="5"/>
  <c r="B38" i="9"/>
  <c r="H62" i="6"/>
  <c r="H60" i="6" s="1"/>
  <c r="H95" i="6"/>
  <c r="H115" i="6"/>
  <c r="H135" i="6"/>
  <c r="E23" i="8"/>
  <c r="E80" i="8"/>
  <c r="D14" i="9"/>
  <c r="D18" i="9"/>
  <c r="F11" i="9"/>
  <c r="F34" i="9" s="1"/>
  <c r="F38" i="9" s="1"/>
  <c r="B50" i="1"/>
  <c r="B64" i="1" s="1"/>
  <c r="F50" i="1"/>
  <c r="F61" i="1" s="1"/>
  <c r="F83" i="1" s="1"/>
  <c r="H12" i="6"/>
  <c r="G45" i="5"/>
  <c r="G47" i="5" s="1"/>
  <c r="D11" i="4"/>
  <c r="G12" i="8"/>
  <c r="G86" i="8" s="1"/>
  <c r="F12" i="8"/>
  <c r="F86" i="8" s="1"/>
  <c r="F15" i="7"/>
  <c r="D17" i="4" s="1"/>
  <c r="D63" i="4" s="1"/>
  <c r="D67" i="4" s="1"/>
  <c r="D68" i="4" s="1"/>
  <c r="E15" i="7"/>
  <c r="C17" i="4" s="1"/>
  <c r="G15" i="7"/>
  <c r="D15" i="7"/>
  <c r="C15" i="7"/>
  <c r="G11" i="6"/>
  <c r="G161" i="6" s="1"/>
  <c r="H30" i="6"/>
  <c r="H20" i="6"/>
  <c r="F11" i="6"/>
  <c r="F161" i="6" s="1"/>
  <c r="E75" i="5"/>
  <c r="C12" i="4" s="1"/>
  <c r="C24" i="2"/>
  <c r="G22" i="2"/>
  <c r="G24" i="2" s="1"/>
  <c r="G83" i="1"/>
  <c r="I82" i="1" s="1"/>
  <c r="B75" i="5"/>
  <c r="B12" i="4" s="1"/>
  <c r="E95" i="6"/>
  <c r="B18" i="7"/>
  <c r="C11" i="6"/>
  <c r="C161" i="6" s="1"/>
  <c r="C164" i="6" s="1"/>
  <c r="E12" i="6"/>
  <c r="H139" i="6"/>
  <c r="H23" i="8"/>
  <c r="D11" i="6"/>
  <c r="D161" i="6" s="1"/>
  <c r="E11" i="9"/>
  <c r="E34" i="9" s="1"/>
  <c r="E38" i="9" s="1"/>
  <c r="H48" i="15"/>
  <c r="H89" i="15" s="1"/>
  <c r="H105" i="6"/>
  <c r="H125" i="6"/>
  <c r="H32" i="8"/>
  <c r="E77" i="6"/>
  <c r="H152" i="6"/>
  <c r="C88" i="8"/>
  <c r="H50" i="8"/>
  <c r="H60" i="8"/>
  <c r="E148" i="6"/>
  <c r="E152" i="6"/>
  <c r="E13" i="8"/>
  <c r="E32" i="8"/>
  <c r="E43" i="8"/>
  <c r="E50" i="8"/>
  <c r="E49" i="8" s="1"/>
  <c r="G28" i="9"/>
  <c r="G26" i="9" s="1"/>
  <c r="G32" i="9"/>
  <c r="G30" i="9" s="1"/>
  <c r="E86" i="6" l="1"/>
  <c r="E12" i="8"/>
  <c r="E86" i="8" s="1"/>
  <c r="H86" i="6"/>
  <c r="D16" i="4"/>
  <c r="D25" i="4" s="1"/>
  <c r="D26" i="4" s="1"/>
  <c r="D28" i="4" s="1"/>
  <c r="D38" i="4" s="1"/>
  <c r="C75" i="5"/>
  <c r="D88" i="8" s="1"/>
  <c r="K24" i="2"/>
  <c r="I83" i="1"/>
  <c r="C63" i="4"/>
  <c r="C16" i="4"/>
  <c r="C11" i="4"/>
  <c r="C25" i="4" s="1"/>
  <c r="C26" i="4" s="1"/>
  <c r="C28" i="4" s="1"/>
  <c r="C38" i="4" s="1"/>
  <c r="C58" i="4"/>
  <c r="G75" i="5"/>
  <c r="H12" i="8"/>
  <c r="H11" i="6"/>
  <c r="H161" i="6" s="1"/>
  <c r="G23" i="9"/>
  <c r="B58" i="4"/>
  <c r="B17" i="4"/>
  <c r="B11" i="4"/>
  <c r="H49" i="8"/>
  <c r="H86" i="8" s="1"/>
  <c r="D12" i="9"/>
  <c r="E11" i="6"/>
  <c r="E161" i="6" s="1"/>
  <c r="C67" i="4" l="1"/>
  <c r="C68" i="4" s="1"/>
  <c r="H47" i="15"/>
  <c r="G12" i="9"/>
  <c r="G11" i="9" s="1"/>
  <c r="G34" i="9" s="1"/>
  <c r="G38" i="9" s="1"/>
  <c r="D11" i="9"/>
  <c r="D34" i="9" s="1"/>
  <c r="D38" i="9" s="1"/>
  <c r="B16" i="4"/>
  <c r="B25" i="4" s="1"/>
  <c r="B26" i="4" s="1"/>
  <c r="B28" i="4" s="1"/>
  <c r="B38" i="4" s="1"/>
  <c r="B63" i="4"/>
  <c r="B67" i="4"/>
  <c r="B68" i="4" s="1"/>
</calcChain>
</file>

<file path=xl/sharedStrings.xml><?xml version="1.0" encoding="utf-8"?>
<sst xmlns="http://schemas.openxmlformats.org/spreadsheetml/2006/main" count="1060" uniqueCount="627">
  <si>
    <t>GOBIERNO DEL ESTADO DE VERACRUZ DE IGNACIO DE LA LLAVE</t>
  </si>
  <si>
    <t>INSTITUTO TECNOLÓGICO SUPERIOR DE PEROTE</t>
  </si>
  <si>
    <t>LEY DE DISCIPLINA FINANCIERA</t>
  </si>
  <si>
    <t>Estado de Situación Financiera Detallado - LDF</t>
  </si>
  <si>
    <t>(Cifras en Pesos)</t>
  </si>
  <si>
    <t>Concepto (c)</t>
  </si>
  <si>
    <t>31 de</t>
  </si>
  <si>
    <t>Diciembre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</si>
  <si>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</si>
  <si>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</si>
  <si>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</si>
  <si>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</si>
  <si>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</si>
  <si>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</si>
  <si>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</si>
  <si>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</si>
  <si>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</si>
  <si>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</si>
  <si>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</si>
  <si>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</si>
  <si>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</si>
  <si>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</si>
  <si>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</si>
  <si>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</si>
  <si>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</si>
  <si>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</si>
  <si>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</si>
  <si>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</si>
  <si>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</si>
  <si>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</si>
  <si>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</si>
  <si>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</si>
  <si>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</si>
  <si>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</si>
  <si>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</si>
  <si>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</si>
  <si>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</si>
  <si>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</si>
  <si>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</si>
  <si>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</si>
  <si>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</si>
  <si>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</si>
  <si>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</si>
  <si>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</si>
  <si>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</si>
  <si>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</si>
  <si>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</si>
  <si>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</si>
  <si>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</si>
  <si>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</si>
  <si>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</si>
  <si>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</si>
  <si>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</si>
  <si>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</si>
  <si>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</si>
  <si>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</si>
  <si>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</si>
  <si>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</si>
  <si>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</si>
  <si>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</si>
  <si>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</si>
  <si>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</si>
  <si>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</si>
  <si>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</si>
  <si>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</si>
  <si>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</si>
  <si>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</si>
  <si>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</si>
  <si>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</si>
  <si>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</si>
  <si>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</si>
  <si>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</si>
  <si>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</si>
  <si>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</si>
  <si>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</si>
  <si>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</si>
  <si>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</si>
  <si>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</si>
  <si>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</si>
  <si>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</si>
  <si>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</si>
  <si>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</si>
  <si>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</si>
  <si>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</si>
  <si>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</si>
  <si>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</si>
  <si>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</si>
  <si>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</si>
  <si>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</si>
  <si>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</si>
  <si>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</si>
  <si>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</si>
  <si>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</si>
  <si>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</si>
  <si>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</si>
  <si>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</si>
  <si>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</si>
  <si>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</si>
  <si>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</si>
  <si>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</si>
  <si>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</si>
  <si>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</si>
  <si>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</si>
  <si>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</si>
  <si>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</si>
  <si>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</si>
  <si>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</si>
  <si>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</si>
  <si>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</si>
  <si>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</si>
  <si>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</si>
  <si>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</si>
  <si>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</si>
  <si>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</si>
  <si>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</si>
  <si>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</si>
  <si>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</si>
  <si>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</si>
  <si>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</si>
  <si>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</si>
  <si>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</si>
  <si>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</si>
  <si>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</si>
  <si>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</si>
  <si>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</si>
  <si>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</si>
  <si>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</t>
  </si>
  <si>
    <t>Informe Analítico de la Deuda Pública y Otros Pasivos - LDF</t>
  </si>
  <si>
    <t>Denominación de la Deuda Pública y</t>
  </si>
  <si>
    <t>Saldo</t>
  </si>
  <si>
    <t>Disposiciones</t>
  </si>
  <si>
    <t>Amortizaciones</t>
  </si>
  <si>
    <t>Revaluaciones,</t>
  </si>
  <si>
    <t>Saldo Final</t>
  </si>
  <si>
    <t>Pago de</t>
  </si>
  <si>
    <t>Otros Pasivos (c)</t>
  </si>
  <si>
    <t>al 31 de</t>
  </si>
  <si>
    <t>del Periodo (e)</t>
  </si>
  <si>
    <t>del Periodo (f)</t>
  </si>
  <si>
    <t>Reclasificaciones</t>
  </si>
  <si>
    <t>del Periodo</t>
  </si>
  <si>
    <t>Intereses del</t>
  </si>
  <si>
    <t>Comisiones y</t>
  </si>
  <si>
    <t>y Otros Ajustes (g)</t>
  </si>
  <si>
    <t>(h)</t>
  </si>
  <si>
    <t>Periodo (i)</t>
  </si>
  <si>
    <t>demás costos</t>
  </si>
  <si>
    <t>20XN-1 (d)</t>
  </si>
  <si>
    <t>h=d+e-f+g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</si>
  <si>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</si>
  <si>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</si>
  <si>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</si>
  <si>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</si>
  <si>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</si>
  <si>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</si>
  <si>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</si>
  <si>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</si>
  <si>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</si>
  <si>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</si>
  <si>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</si>
  <si>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</si>
  <si>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</si>
  <si>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4. Deuda Contingente 1 (informativo)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</si>
  <si>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</si>
  <si>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</si>
  <si>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</si>
  <si>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</si>
  <si>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</si>
  <si>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</si>
  <si>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</si>
  <si>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</si>
  <si>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</si>
  <si>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</si>
  <si>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</si>
  <si>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Tasa Efectiva</t>
  </si>
  <si>
    <t>Contratado (l)</t>
  </si>
  <si>
    <t>Pactado</t>
  </si>
  <si>
    <t>(n)</t>
  </si>
  <si>
    <t>Costos</t>
  </si>
  <si>
    <t>(p)</t>
  </si>
  <si>
    <t>(m)</t>
  </si>
  <si>
    <t>Relacionados (o)</t>
  </si>
  <si>
    <t>6. Obligaciones a Corto Plazo</t>
  </si>
  <si>
    <t>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</si>
  <si>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</si>
  <si>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</si>
  <si>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</si>
  <si>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</si>
  <si>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</si>
  <si>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Fecha del</t>
  </si>
  <si>
    <t>Fecha de</t>
  </si>
  <si>
    <t>Monto de la</t>
  </si>
  <si>
    <t>Monto promedio</t>
  </si>
  <si>
    <t>Monto pagado de la</t>
  </si>
  <si>
    <t>Monto pagado</t>
  </si>
  <si>
    <t>Saldo pendiente</t>
  </si>
  <si>
    <t>Diferentes de Financiamiento (c)</t>
  </si>
  <si>
    <t>Contrato (d)</t>
  </si>
  <si>
    <t>inicio de</t>
  </si>
  <si>
    <t>vencimiento</t>
  </si>
  <si>
    <t>inversión</t>
  </si>
  <si>
    <t>pactado (h)</t>
  </si>
  <si>
    <t>mensual del pago</t>
  </si>
  <si>
    <t>inversión al XX de</t>
  </si>
  <si>
    <t>de la inversión</t>
  </si>
  <si>
    <t>por pagar de la</t>
  </si>
  <si>
    <t>operación del</t>
  </si>
  <si>
    <t>(f)</t>
  </si>
  <si>
    <t>pactado (g)</t>
  </si>
  <si>
    <t>de la</t>
  </si>
  <si>
    <t>XXXX de 20XN (k)</t>
  </si>
  <si>
    <t>actualizado al</t>
  </si>
  <si>
    <t>inversión al XX</t>
  </si>
  <si>
    <t>proyecto (e)</t>
  </si>
  <si>
    <t>contraprestación</t>
  </si>
  <si>
    <t>XX de XXXX de</t>
  </si>
  <si>
    <t>de XXXX de</t>
  </si>
  <si>
    <t>(i)</t>
  </si>
  <si>
    <t>correspondiente al</t>
  </si>
  <si>
    <t>20XN (l)</t>
  </si>
  <si>
    <t>20XN (m = g l)</t>
  </si>
  <si>
    <t>pago de inversión</t>
  </si>
  <si>
    <t>(j)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</si>
  <si>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</si>
  <si>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</si>
  <si>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</si>
  <si>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</si>
  <si>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</si>
  <si>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</si>
  <si>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</si>
  <si>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</si>
  <si>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</si>
  <si>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</si>
  <si>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</si>
  <si>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</si>
  <si>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</si>
  <si>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</si>
  <si>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</si>
  <si>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Devengado</t>
  </si>
  <si>
    <t>Recaudado/</t>
  </si>
  <si>
    <t>Aprobado (d)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</si>
  <si>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</si>
  <si>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</si>
  <si>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</si>
  <si>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</si>
  <si>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</si>
  <si>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</si>
  <si>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</si>
  <si>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</si>
  <si>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</si>
  <si>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</si>
  <si>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</si>
  <si>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</si>
  <si>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I. Balance Presupuestario (I = A - B + C)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</si>
  <si>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</si>
  <si>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</si>
  <si>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</si>
  <si>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</si>
  <si>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</si>
  <si>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</si>
  <si>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</si>
  <si>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</si>
  <si>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</si>
  <si>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</si>
  <si>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</si>
  <si>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</si>
  <si>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</si>
  <si>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</si>
  <si>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</si>
  <si>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</si>
  <si>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</si>
  <si>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>A3.1 Financiamiento Neto con Fuente de Pago de Ingresos de Libre Disposición (A3.1 = F1 - G1)</t>
  </si>
  <si>
    <t>F1. Financiamiento con Fuente de Pago de Ingresos de Libre Disposición</t>
  </si>
  <si>
    <t>V. Balance Presupuestario de Recursos Disponibles (V = A1 + A3.1 - B 1 + C1)</t>
  </si>
  <si>
    <t>VI. Balance Presupuestario de Recursos Disponibles sin Financiamiento Neto (VI = V -</t>
  </si>
  <si>
    <t>A3.1)</t>
  </si>
  <si>
    <t>A3.2 Financiamiento Neto con Fuente de Pago de Transferencias Federales Etiquetadas</t>
  </si>
  <si>
    <t>(A3.2 = F2 - G2)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</si>
  <si>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</si>
  <si>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</si>
  <si>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A3.2 - B2 + C2)</t>
  </si>
  <si>
    <t>VIII. Balance Presupuestario de Recursos Etiquetados sin Financiamiento Neto (VIII=</t>
  </si>
  <si>
    <t>VII-A3.2).</t>
  </si>
  <si>
    <t>Estado Analítico de Ingresos Detallado - LDF</t>
  </si>
  <si>
    <t>Ingreso</t>
  </si>
  <si>
    <t>Diferencia (e)</t>
  </si>
  <si>
    <t>Estimado (d)</t>
  </si>
  <si>
    <t>Ampliaciones/</t>
  </si>
  <si>
    <t>Modificado</t>
  </si>
  <si>
    <t>Recaudado</t>
  </si>
  <si>
    <t>(c)</t>
  </si>
  <si>
    <t>(Reducciones)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</si>
  <si>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</si>
  <si>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</si>
  <si>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</si>
  <si>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</si>
  <si>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</si>
  <si>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</si>
  <si>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</si>
  <si>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</si>
  <si>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</si>
  <si>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</si>
  <si>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</si>
  <si>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</si>
  <si>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</si>
  <si>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</si>
  <si>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</si>
  <si>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</si>
  <si>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</si>
  <si>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</si>
  <si>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</si>
  <si>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</si>
  <si>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</si>
  <si>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</si>
  <si>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</si>
  <si>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</si>
  <si>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</si>
  <si>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 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</si>
  <si>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</si>
  <si>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</si>
  <si>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</si>
  <si>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</si>
  <si>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</si>
  <si>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</si>
  <si>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</si>
  <si>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</si>
  <si>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</si>
  <si>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</si>
  <si>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</si>
  <si>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</si>
  <si>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</si>
  <si>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</si>
  <si>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</si>
  <si>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</si>
  <si>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</si>
  <si>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</si>
  <si>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</si>
  <si>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</si>
  <si>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</si>
  <si>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</si>
  <si>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</si>
  <si>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</si>
  <si>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</si>
  <si>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</si>
  <si>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</si>
  <si>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</si>
  <si>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</si>
  <si>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 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</si>
  <si>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</si>
  <si>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</si>
  <si>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</si>
  <si>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</si>
  <si>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</si>
  <si>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</si>
  <si>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</si>
  <si>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</si>
  <si>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</si>
  <si>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</si>
  <si>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</si>
  <si>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</si>
  <si>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</si>
  <si>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</si>
  <si>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</si>
  <si>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</si>
  <si>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</si>
  <si>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</si>
  <si>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</si>
  <si>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</si>
  <si>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</si>
  <si>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</si>
  <si>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</si>
  <si>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</si>
  <si>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</si>
  <si>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</si>
  <si>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</si>
  <si>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</si>
  <si>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</si>
  <si>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</si>
  <si>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</si>
  <si>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</si>
  <si>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</si>
  <si>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</si>
  <si>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</si>
  <si>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</si>
  <si>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</si>
  <si>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</si>
  <si>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</si>
  <si>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</si>
  <si>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</si>
  <si>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</si>
  <si>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</si>
  <si>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</si>
  <si>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</si>
  <si>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</si>
  <si>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</si>
  <si>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</si>
  <si>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</si>
  <si>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</si>
  <si>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</si>
  <si>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</si>
  <si>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</si>
  <si>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</si>
  <si>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</si>
  <si>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</si>
  <si>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</si>
  <si>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</si>
  <si>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</si>
  <si>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</si>
  <si>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</si>
  <si>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</si>
  <si>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</si>
  <si>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</si>
  <si>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</si>
  <si>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</si>
  <si>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</si>
  <si>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</si>
  <si>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</si>
  <si>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</si>
  <si>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</si>
  <si>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</si>
  <si>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</si>
  <si>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</si>
  <si>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</si>
  <si>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</si>
  <si>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</si>
  <si>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</si>
  <si>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</si>
  <si>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</si>
  <si>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</si>
  <si>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</si>
  <si>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</si>
  <si>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</si>
  <si>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</si>
  <si>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</si>
  <si>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</si>
  <si>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</si>
  <si>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</si>
  <si>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</si>
  <si>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</si>
  <si>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</si>
  <si>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A. Dependencia o Unidad Administrativa 1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</si>
  <si>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</si>
  <si>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</si>
  <si>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</si>
  <si>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</si>
  <si>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</si>
  <si>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</si>
  <si>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</si>
  <si>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</si>
  <si>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</si>
  <si>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</si>
  <si>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</si>
  <si>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</si>
  <si>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</si>
  <si>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</si>
  <si>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</si>
  <si>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</si>
  <si>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</si>
  <si>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</si>
  <si>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</si>
  <si>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</si>
  <si>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</si>
  <si>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</si>
  <si>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</si>
  <si>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</si>
  <si>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</si>
  <si>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</si>
  <si>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</si>
  <si>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</si>
  <si>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</si>
  <si>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</si>
  <si>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</si>
  <si>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</si>
  <si>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</si>
  <si>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</si>
  <si>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</si>
  <si>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</si>
  <si>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</si>
  <si>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</si>
  <si>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</si>
  <si>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</si>
  <si>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</si>
  <si>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</si>
  <si>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</si>
  <si>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</si>
  <si>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</si>
  <si>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</si>
  <si>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</si>
  <si>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</si>
  <si>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</si>
  <si>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</si>
  <si>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</si>
  <si>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</si>
  <si>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</si>
  <si>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</si>
  <si>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</si>
  <si>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</si>
  <si>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</si>
  <si>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</si>
  <si>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</si>
  <si>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</si>
  <si>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</si>
  <si>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</si>
  <si>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</si>
  <si>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</si>
  <si>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</si>
  <si>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</si>
  <si>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</si>
  <si>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</si>
  <si>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</si>
  <si>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</si>
  <si>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</si>
  <si>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</si>
  <si>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N.A.</t>
  </si>
  <si>
    <t>pesos</t>
  </si>
  <si>
    <t>Art. 6 y 19 de la LDF</t>
  </si>
  <si>
    <t>y Proyecto de Presupuesto</t>
  </si>
  <si>
    <t>de Egresos</t>
  </si>
  <si>
    <t>b.</t>
  </si>
  <si>
    <t>Estimado/Aprobado</t>
  </si>
  <si>
    <t>Ley de Ingresos y</t>
  </si>
  <si>
    <t>Presupuesto de Egresos</t>
  </si>
  <si>
    <t>c.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</si>
  <si>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</si>
  <si>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</si>
  <si>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</si>
  <si>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</si>
  <si>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</si>
  <si>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Estimada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</si>
  <si>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</si>
  <si>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</si>
  <si>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</si>
  <si>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</si>
  <si>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</si>
  <si>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</si>
  <si>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</si>
  <si>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</si>
  <si>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</si>
  <si>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</si>
  <si>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</si>
  <si>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</si>
  <si>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</si>
  <si>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</si>
  <si>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</si>
  <si>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</si>
  <si>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</si>
  <si>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</si>
  <si>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</si>
  <si>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</si>
  <si>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</si>
  <si>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</si>
  <si>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</si>
  <si>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</si>
  <si>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</si>
  <si>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</si>
  <si>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</si>
  <si>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</si>
  <si>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</si>
  <si>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</si>
  <si>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</si>
  <si>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</si>
  <si>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</si>
  <si>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</si>
  <si>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</si>
  <si>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</si>
  <si>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</si>
  <si>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</si>
  <si>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</si>
  <si>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</si>
  <si>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</si>
  <si>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</si>
  <si>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</si>
  <si>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</si>
  <si>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</si>
  <si>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</si>
  <si>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</si>
  <si>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</si>
  <si>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</si>
  <si>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</si>
  <si>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</si>
  <si>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</si>
  <si>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</si>
  <si>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</si>
  <si>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</si>
  <si>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</si>
  <si>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</si>
  <si>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</si>
  <si>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</si>
  <si>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</si>
  <si>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</si>
  <si>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</si>
  <si>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</si>
  <si>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</si>
  <si>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</si>
  <si>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</si>
  <si>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</si>
  <si>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</si>
  <si>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</si>
  <si>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</si>
  <si>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</si>
  <si>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</si>
  <si>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</si>
  <si>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f.</t>
  </si>
  <si>
    <t xml:space="preserve">Monto de Ingresos Excedentes derivados de ILD destinados al fin señalado por el </t>
  </si>
  <si>
    <t>Artículo 14, párrafo segundo y en el artículo 21 y Noveno Transitorio de la LDF (jj)</t>
  </si>
  <si>
    <t>Monto de Ingresos Excedentes derivados de ILD en un nivel de endeudamiento</t>
  </si>
  <si>
    <t>sostenible de acuerdo al Sistema de Alertas hasta por el 5% de los recursos para cubrir el Gasto Corriente (kk)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</si>
  <si>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</si>
  <si>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</si>
  <si>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</si>
  <si>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</si>
  <si>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</si>
  <si>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</si>
  <si>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</si>
  <si>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</si>
  <si>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</si>
  <si>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</si>
  <si>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</si>
  <si>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</si>
  <si>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</si>
  <si>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</si>
  <si>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</si>
  <si>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</si>
  <si>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CUARTO INFORME TRIMESTRAL DEL GASTO PÚBLICO 2022</t>
  </si>
  <si>
    <t>DEL 1 DE ENERO AL 31 DE DICIEMBRE DE 2022</t>
  </si>
  <si>
    <t>Al 31 de Diciembre de 2021 y al 31  de Diciembre de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</si>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</sst>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charset val="134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sz val="13"/>
      <color rgb="FF2F2F2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rgb="FF55565A"/>
      <name val="Verdana"/>
      <family val="2"/>
    </font>
    <font>
      <b/>
      <sz val="48"/>
      <color rgb="FF55565A"/>
      <name val="Verdan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3" fillId="3" borderId="7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vertical="center"/>
    </xf>
    <xf numFmtId="3" fontId="4" fillId="4" borderId="0" xfId="0" applyNumberFormat="1" applyFont="1" applyFill="1" applyAlignment="1">
      <alignment horizontal="center" vertical="center"/>
    </xf>
    <xf numFmtId="14" fontId="4" fillId="4" borderId="6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3" fillId="5" borderId="8" xfId="0" applyFont="1" applyFill="1" applyBorder="1" applyAlignment="1">
      <alignment horizontal="center" vertical="center"/>
    </xf>
    <xf numFmtId="15" fontId="4" fillId="4" borderId="16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justify" vertical="center" wrapText="1"/>
    </xf>
    <xf numFmtId="0" fontId="3" fillId="5" borderId="9" xfId="0" applyFont="1" applyFill="1" applyBorder="1" applyAlignment="1">
      <alignment horizontal="center" vertical="center"/>
    </xf>
    <xf numFmtId="0" fontId="7" fillId="0" borderId="0" xfId="0" applyFont="1"/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3" fontId="9" fillId="4" borderId="14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3" fontId="9" fillId="4" borderId="10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indent="2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10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13" xfId="0" applyNumberFormat="1" applyFont="1" applyFill="1" applyBorder="1" applyAlignment="1">
      <alignment horizontal="right" vertical="center"/>
    </xf>
    <xf numFmtId="3" fontId="10" fillId="4" borderId="1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1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justify" vertical="center" wrapText="1"/>
    </xf>
    <xf numFmtId="3" fontId="9" fillId="4" borderId="1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 wrapText="1"/>
    </xf>
    <xf numFmtId="3" fontId="13" fillId="6" borderId="24" xfId="0" applyNumberFormat="1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/>
    </xf>
    <xf numFmtId="3" fontId="0" fillId="6" borderId="24" xfId="0" applyNumberFormat="1" applyFill="1" applyBorder="1" applyAlignment="1" applyProtection="1">
      <alignment horizontal="right" vertical="center" wrapText="1"/>
      <protection locked="0"/>
    </xf>
    <xf numFmtId="3" fontId="0" fillId="6" borderId="24" xfId="0" applyNumberForma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3" fontId="7" fillId="0" borderId="0" xfId="0" applyNumberFormat="1" applyFont="1" applyAlignment="1">
      <alignment horizontal="right"/>
    </xf>
    <xf numFmtId="3" fontId="9" fillId="4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/>
    </xf>
    <xf numFmtId="0" fontId="15" fillId="4" borderId="25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vertical="center"/>
    </xf>
    <xf numFmtId="0" fontId="9" fillId="4" borderId="24" xfId="0" applyFont="1" applyFill="1" applyBorder="1" applyAlignment="1">
      <alignment horizontal="left" vertical="center" indent="1"/>
    </xf>
    <xf numFmtId="0" fontId="10" fillId="4" borderId="24" xfId="0" applyFont="1" applyFill="1" applyBorder="1" applyAlignment="1">
      <alignment horizontal="left" vertical="center" indent="2"/>
    </xf>
    <xf numFmtId="0" fontId="10" fillId="4" borderId="24" xfId="0" applyFont="1" applyFill="1" applyBorder="1" applyAlignment="1">
      <alignment horizontal="left" vertical="center" wrapText="1" indent="2"/>
    </xf>
    <xf numFmtId="0" fontId="9" fillId="4" borderId="24" xfId="0" applyFont="1" applyFill="1" applyBorder="1" applyAlignment="1">
      <alignment horizontal="left" vertical="center" wrapText="1" indent="1"/>
    </xf>
    <xf numFmtId="3" fontId="9" fillId="4" borderId="26" xfId="0" applyNumberFormat="1" applyFont="1" applyFill="1" applyBorder="1" applyAlignment="1">
      <alignment vertical="center"/>
    </xf>
    <xf numFmtId="3" fontId="9" fillId="4" borderId="24" xfId="0" applyNumberFormat="1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vertical="center"/>
    </xf>
    <xf numFmtId="3" fontId="9" fillId="7" borderId="26" xfId="0" applyNumberFormat="1" applyFont="1" applyFill="1" applyBorder="1" applyAlignment="1">
      <alignment vertical="center"/>
    </xf>
    <xf numFmtId="3" fontId="9" fillId="7" borderId="14" xfId="0" applyNumberFormat="1" applyFont="1" applyFill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10" fillId="4" borderId="10" xfId="0" applyNumberFormat="1" applyFont="1" applyFill="1" applyBorder="1" applyAlignment="1">
      <alignment horizontal="right" vertical="center" wrapText="1"/>
    </xf>
    <xf numFmtId="3" fontId="10" fillId="4" borderId="26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horizontal="right" vertical="center" wrapText="1"/>
    </xf>
    <xf numFmtId="0" fontId="10" fillId="4" borderId="24" xfId="0" applyFont="1" applyFill="1" applyBorder="1" applyAlignment="1">
      <alignment horizontal="left" vertical="center" indent="1"/>
    </xf>
    <xf numFmtId="0" fontId="9" fillId="4" borderId="24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 wrapText="1" indent="1"/>
    </xf>
    <xf numFmtId="0" fontId="10" fillId="4" borderId="27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left" vertical="center" indent="2"/>
    </xf>
    <xf numFmtId="0" fontId="10" fillId="4" borderId="14" xfId="0" applyFont="1" applyFill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0" fontId="17" fillId="0" borderId="0" xfId="0" applyFont="1"/>
    <xf numFmtId="0" fontId="10" fillId="4" borderId="13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3" fontId="10" fillId="4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left" vertical="center" indent="1"/>
    </xf>
    <xf numFmtId="3" fontId="10" fillId="8" borderId="14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 indent="1"/>
    </xf>
    <xf numFmtId="0" fontId="10" fillId="4" borderId="13" xfId="0" applyFont="1" applyFill="1" applyBorder="1"/>
    <xf numFmtId="0" fontId="12" fillId="2" borderId="14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vertical="center" wrapText="1"/>
    </xf>
    <xf numFmtId="3" fontId="10" fillId="4" borderId="14" xfId="0" applyNumberFormat="1" applyFont="1" applyFill="1" applyBorder="1" applyAlignment="1">
      <alignment horizontal="right" vertical="center" wrapText="1"/>
    </xf>
    <xf numFmtId="3" fontId="10" fillId="4" borderId="14" xfId="0" applyNumberFormat="1" applyFont="1" applyFill="1" applyBorder="1" applyAlignment="1">
      <alignment horizontal="justify" vertical="center" wrapText="1"/>
    </xf>
    <xf numFmtId="0" fontId="7" fillId="4" borderId="13" xfId="0" applyFont="1" applyFill="1" applyBorder="1"/>
    <xf numFmtId="0" fontId="12" fillId="2" borderId="12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left" vertical="center" wrapText="1" indent="2"/>
    </xf>
    <xf numFmtId="0" fontId="10" fillId="4" borderId="14" xfId="0" applyFont="1" applyFill="1" applyBorder="1" applyAlignment="1">
      <alignment horizontal="right" vertical="center" wrapText="1"/>
    </xf>
    <xf numFmtId="3" fontId="9" fillId="7" borderId="14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2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28" xfId="0" applyFont="1" applyFill="1" applyBorder="1" applyAlignment="1">
      <alignment horizontal="right" vertical="center" wrapText="1"/>
    </xf>
    <xf numFmtId="0" fontId="10" fillId="4" borderId="29" xfId="0" applyFont="1" applyFill="1" applyBorder="1" applyAlignment="1">
      <alignment horizontal="right" vertical="center" wrapText="1"/>
    </xf>
    <xf numFmtId="0" fontId="18" fillId="0" borderId="0" xfId="0" applyFont="1"/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wrapText="1"/>
    </xf>
    <xf numFmtId="0" fontId="10" fillId="4" borderId="14" xfId="0" applyFont="1" applyFill="1" applyBorder="1" applyAlignment="1">
      <alignment horizontal="left" vertical="center" wrapText="1" indent="2"/>
    </xf>
    <xf numFmtId="3" fontId="10" fillId="4" borderId="14" xfId="0" applyNumberFormat="1" applyFont="1" applyFill="1" applyBorder="1" applyAlignment="1">
      <alignment horizontal="right" wrapText="1"/>
    </xf>
    <xf numFmtId="3" fontId="10" fillId="4" borderId="11" xfId="0" applyNumberFormat="1" applyFont="1" applyFill="1" applyBorder="1" applyAlignment="1">
      <alignment horizontal="right" wrapText="1"/>
    </xf>
    <xf numFmtId="0" fontId="10" fillId="4" borderId="10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3" fontId="0" fillId="0" borderId="0" xfId="0" applyNumberFormat="1"/>
    <xf numFmtId="0" fontId="19" fillId="6" borderId="0" xfId="0" applyFont="1" applyFill="1" applyAlignment="1">
      <alignment horizontal="center"/>
    </xf>
    <xf numFmtId="3" fontId="13" fillId="0" borderId="24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21" fillId="0" borderId="0" xfId="0" applyFont="1" applyAlignment="1">
      <alignment wrapText="1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10" fillId="4" borderId="10" xfId="0" applyFont="1" applyFill="1" applyBorder="1" applyAlignment="1">
      <alignment horizontal="left" vertical="center" wrapText="1" indent="2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2" xfId="0" applyFont="1" applyFill="1" applyBorder="1" applyAlignment="1">
      <alignment horizontal="justify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right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/>
    </xf>
    <xf numFmtId="3" fontId="9" fillId="4" borderId="14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3" fontId="9" fillId="4" borderId="12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9" fillId="4" borderId="10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0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723900</xdr:colOff>
      <xdr:row>5</xdr:row>
      <xdr:rowOff>142875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645479</xdr:colOff>
      <xdr:row>35</xdr:row>
      <xdr:rowOff>104775</xdr:rowOff>
    </xdr:from>
    <xdr:to>
      <xdr:col>7</xdr:col>
      <xdr:colOff>95250</xdr:colOff>
      <xdr:row>42</xdr:row>
      <xdr:rowOff>150191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pSpPr/>
      </xdr:nvGrpSpPr>
      <xdr:grpSpPr>
        <a:xfrm>
          <a:off x="3664904" y="6391275"/>
          <a:ext cx="5164771" cy="1350341"/>
          <a:chOff x="6404029" y="10460442"/>
          <a:chExt cx="9032182" cy="1327931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SpPr txBox="1"/>
        </xdr:nvSpPr>
        <xdr:spPr>
          <a:xfrm>
            <a:off x="6404029" y="10460442"/>
            <a:ext cx="451803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900-00000D000000}"/>
              </a:ext>
            </a:extLst>
          </xdr:cNvPr>
          <xdr:cNvSpPr txBox="1"/>
        </xdr:nvSpPr>
        <xdr:spPr>
          <a:xfrm>
            <a:off x="10845793" y="10483449"/>
            <a:ext cx="4590418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104776</xdr:rowOff>
    </xdr:from>
    <xdr:to>
      <xdr:col>1</xdr:col>
      <xdr:colOff>703101</xdr:colOff>
      <xdr:row>42</xdr:row>
      <xdr:rowOff>177295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6391276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4377422</xdr:colOff>
      <xdr:row>123</xdr:row>
      <xdr:rowOff>0</xdr:rowOff>
    </xdr:from>
    <xdr:to>
      <xdr:col>10</xdr:col>
      <xdr:colOff>1073240</xdr:colOff>
      <xdr:row>129</xdr:row>
      <xdr:rowOff>52929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pSpPr/>
      </xdr:nvGrpSpPr>
      <xdr:grpSpPr>
        <a:xfrm>
          <a:off x="4793302" y="26629754"/>
          <a:ext cx="11815079" cy="1340816"/>
          <a:chOff x="4355172" y="10516644"/>
          <a:chExt cx="10747888" cy="1318564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A00-00000C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 LA 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A00-00000D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44217</xdr:colOff>
      <xdr:row>122</xdr:row>
      <xdr:rowOff>187817</xdr:rowOff>
    </xdr:from>
    <xdr:to>
      <xdr:col>2</xdr:col>
      <xdr:colOff>4386866</xdr:colOff>
      <xdr:row>130</xdr:row>
      <xdr:rowOff>10159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44217" y="26602923"/>
          <a:ext cx="4758529" cy="1539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165229</xdr:rowOff>
    </xdr:from>
    <xdr:to>
      <xdr:col>7</xdr:col>
      <xdr:colOff>291581</xdr:colOff>
      <xdr:row>91</xdr:row>
      <xdr:rowOff>7346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/>
      </xdr:nvGrpSpPr>
      <xdr:grpSpPr>
        <a:xfrm>
          <a:off x="0" y="18039183"/>
          <a:ext cx="10914872" cy="1397219"/>
          <a:chOff x="-5177" y="10489020"/>
          <a:chExt cx="15485727" cy="1323658"/>
        </a:xfrm>
      </xdr:grpSpPr>
      <xdr:sp macro="" textlink="">
        <xdr:nvSpPr>
          <xdr:cNvPr id="7" name="7 CuadroText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 txBox="1"/>
        </xdr:nvSpPr>
        <xdr:spPr>
          <a:xfrm>
            <a:off x="-5177" y="10507754"/>
            <a:ext cx="5281420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ELABORÓ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DEL DEPTO. DE REC. FINANCIEROS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8" name="10 CuadroTexto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>
          <a:xfrm>
            <a:off x="5568659" y="10489020"/>
            <a:ext cx="465805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9" name="14 CuadroTexto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>
          <a:xfrm>
            <a:off x="10601483" y="10493453"/>
            <a:ext cx="4879067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466747</xdr:colOff>
      <xdr:row>43</xdr:row>
      <xdr:rowOff>142875</xdr:rowOff>
    </xdr:from>
    <xdr:to>
      <xdr:col>9</xdr:col>
      <xdr:colOff>228599</xdr:colOff>
      <xdr:row>50</xdr:row>
      <xdr:rowOff>178766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3609997" y="7572375"/>
          <a:ext cx="5648302" cy="1340816"/>
          <a:chOff x="6092861" y="10497910"/>
          <a:chExt cx="9541160" cy="1318564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 txBox="1"/>
        </xdr:nvSpPr>
        <xdr:spPr>
          <a:xfrm>
            <a:off x="6092861" y="10497910"/>
            <a:ext cx="4537262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/>
        </xdr:nvSpPr>
        <xdr:spPr>
          <a:xfrm>
            <a:off x="10665986" y="10511550"/>
            <a:ext cx="4968035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43</xdr:row>
      <xdr:rowOff>123825</xdr:rowOff>
    </xdr:from>
    <xdr:to>
      <xdr:col>3</xdr:col>
      <xdr:colOff>579276</xdr:colOff>
      <xdr:row>51</xdr:row>
      <xdr:rowOff>5844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7553325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402290</xdr:colOff>
      <xdr:row>29</xdr:row>
      <xdr:rowOff>114299</xdr:rowOff>
    </xdr:from>
    <xdr:to>
      <xdr:col>11</xdr:col>
      <xdr:colOff>419101</xdr:colOff>
      <xdr:row>36</xdr:row>
      <xdr:rowOff>169241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/>
      </xdr:nvGrpSpPr>
      <xdr:grpSpPr>
        <a:xfrm>
          <a:off x="4183715" y="5219699"/>
          <a:ext cx="7865411" cy="1359867"/>
          <a:chOff x="5447633" y="10469809"/>
          <a:chExt cx="10251317" cy="1337299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 txBox="1"/>
        </xdr:nvSpPr>
        <xdr:spPr>
          <a:xfrm>
            <a:off x="5447633" y="10469809"/>
            <a:ext cx="511178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 txBox="1"/>
        </xdr:nvSpPr>
        <xdr:spPr>
          <a:xfrm>
            <a:off x="10786692" y="10502184"/>
            <a:ext cx="4912258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29</xdr:row>
      <xdr:rowOff>123825</xdr:rowOff>
    </xdr:from>
    <xdr:to>
      <xdr:col>2</xdr:col>
      <xdr:colOff>817401</xdr:colOff>
      <xdr:row>37</xdr:row>
      <xdr:rowOff>5844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5229225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90</xdr:row>
      <xdr:rowOff>0</xdr:rowOff>
    </xdr:from>
    <xdr:to>
      <xdr:col>4</xdr:col>
      <xdr:colOff>66675</xdr:colOff>
      <xdr:row>98</xdr:row>
      <xdr:rowOff>21590</xdr:rowOff>
    </xdr:to>
    <xdr:grpSp>
      <xdr:nvGrpSpPr>
        <xdr:cNvPr id="6" name="6 Grupo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>
        <a:xfrm>
          <a:off x="9525" y="17159654"/>
          <a:ext cx="7493977" cy="1545590"/>
          <a:chOff x="12719" y="10516644"/>
          <a:chExt cx="15090341" cy="1520315"/>
        </a:xfrm>
      </xdr:grpSpPr>
      <xdr:sp macro="" textlink="">
        <xdr:nvSpPr>
          <xdr:cNvPr id="11" name="7 CuadroTexto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SpPr txBox="1"/>
        </xdr:nvSpPr>
        <xdr:spPr>
          <a:xfrm>
            <a:off x="12719" y="10526013"/>
            <a:ext cx="4495784" cy="1510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ELABORO</a:t>
            </a:r>
          </a:p>
          <a:p>
            <a:pPr algn="ctr"/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b="1">
                <a:latin typeface="Arial" panose="020B0604020202020204" pitchFamily="7" charset="0"/>
                <a:cs typeface="Arial" panose="020B0604020202020204" pitchFamily="7" charset="0"/>
                <a:sym typeface="+mn-ea"/>
              </a:rPr>
              <a:t>__________________________C.P. GRACIELA HIGALDO MARTINEZ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b="1">
                <a:latin typeface="Arial" panose="020B0604020202020204" pitchFamily="7" charset="0"/>
                <a:cs typeface="Arial" panose="020B0604020202020204" pitchFamily="7" charset="0"/>
                <a:sym typeface="+mn-ea"/>
              </a:rPr>
              <a:t>JEFE DEL DEPTO. DE REC. FINANCIEROS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 LA 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2971799</xdr:colOff>
      <xdr:row>80</xdr:row>
      <xdr:rowOff>142874</xdr:rowOff>
    </xdr:from>
    <xdr:to>
      <xdr:col>7</xdr:col>
      <xdr:colOff>295275</xdr:colOff>
      <xdr:row>87</xdr:row>
      <xdr:rowOff>178765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/>
      </xdr:nvGrpSpPr>
      <xdr:grpSpPr>
        <a:xfrm>
          <a:off x="2971799" y="15811499"/>
          <a:ext cx="5248276" cy="1340816"/>
          <a:chOff x="5626942" y="10479176"/>
          <a:chExt cx="10010643" cy="1318564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500-00000C000000}"/>
              </a:ext>
            </a:extLst>
          </xdr:cNvPr>
          <xdr:cNvSpPr txBox="1"/>
        </xdr:nvSpPr>
        <xdr:spPr>
          <a:xfrm>
            <a:off x="5626942" y="10479176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500-00000D000000}"/>
              </a:ext>
            </a:extLst>
          </xdr:cNvPr>
          <xdr:cNvSpPr txBox="1"/>
        </xdr:nvSpPr>
        <xdr:spPr>
          <a:xfrm>
            <a:off x="10146027" y="10492816"/>
            <a:ext cx="5491558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80</xdr:row>
      <xdr:rowOff>137696</xdr:rowOff>
    </xdr:from>
    <xdr:to>
      <xdr:col>1</xdr:col>
      <xdr:colOff>180975</xdr:colOff>
      <xdr:row>88</xdr:row>
      <xdr:rowOff>19715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15806321"/>
          <a:ext cx="3305175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3602015</xdr:colOff>
      <xdr:row>161</xdr:row>
      <xdr:rowOff>104772</xdr:rowOff>
    </xdr:from>
    <xdr:to>
      <xdr:col>8</xdr:col>
      <xdr:colOff>142875</xdr:colOff>
      <xdr:row>169</xdr:row>
      <xdr:rowOff>133349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pSpPr/>
      </xdr:nvGrpSpPr>
      <xdr:grpSpPr>
        <a:xfrm>
          <a:off x="3754415" y="29079822"/>
          <a:ext cx="5875360" cy="1524002"/>
          <a:chOff x="5979877" y="10460441"/>
          <a:chExt cx="9366131" cy="1498710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600-00000C000000}"/>
              </a:ext>
            </a:extLst>
          </xdr:cNvPr>
          <xdr:cNvSpPr txBox="1"/>
        </xdr:nvSpPr>
        <xdr:spPr>
          <a:xfrm>
            <a:off x="5979877" y="10460441"/>
            <a:ext cx="4613490" cy="14612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SpPr txBox="1"/>
        </xdr:nvSpPr>
        <xdr:spPr>
          <a:xfrm>
            <a:off x="10333600" y="10464715"/>
            <a:ext cx="5012408" cy="1494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161</xdr:row>
      <xdr:rowOff>95247</xdr:rowOff>
    </xdr:from>
    <xdr:to>
      <xdr:col>1</xdr:col>
      <xdr:colOff>3570126</xdr:colOff>
      <xdr:row>168</xdr:row>
      <xdr:rowOff>167766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29070297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523873</xdr:colOff>
      <xdr:row>15</xdr:row>
      <xdr:rowOff>123826</xdr:rowOff>
    </xdr:from>
    <xdr:to>
      <xdr:col>7</xdr:col>
      <xdr:colOff>100764</xdr:colOff>
      <xdr:row>22</xdr:row>
      <xdr:rowOff>150192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pSpPr/>
      </xdr:nvGrpSpPr>
      <xdr:grpSpPr>
        <a:xfrm>
          <a:off x="2838448" y="2847976"/>
          <a:ext cx="5463341" cy="1331291"/>
          <a:chOff x="5408924" y="10479176"/>
          <a:chExt cx="10420861" cy="1309197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700-00000C000000}"/>
              </a:ext>
            </a:extLst>
          </xdr:cNvPr>
          <xdr:cNvSpPr txBox="1"/>
        </xdr:nvSpPr>
        <xdr:spPr>
          <a:xfrm>
            <a:off x="5408924" y="10479176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700-00000D000000}"/>
              </a:ext>
            </a:extLst>
          </xdr:cNvPr>
          <xdr:cNvSpPr txBox="1"/>
        </xdr:nvSpPr>
        <xdr:spPr>
          <a:xfrm>
            <a:off x="10073354" y="10483449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104775</xdr:rowOff>
    </xdr:from>
    <xdr:to>
      <xdr:col>1</xdr:col>
      <xdr:colOff>695325</xdr:colOff>
      <xdr:row>22</xdr:row>
      <xdr:rowOff>146192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2828925"/>
          <a:ext cx="3009900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13333</xdr:colOff>
      <xdr:row>86</xdr:row>
      <xdr:rowOff>114299</xdr:rowOff>
    </xdr:from>
    <xdr:to>
      <xdr:col>8</xdr:col>
      <xdr:colOff>114300</xdr:colOff>
      <xdr:row>93</xdr:row>
      <xdr:rowOff>159715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pSpPr/>
      </xdr:nvGrpSpPr>
      <xdr:grpSpPr>
        <a:xfrm>
          <a:off x="3966208" y="14687549"/>
          <a:ext cx="5987417" cy="1350341"/>
          <a:chOff x="6120497" y="10469809"/>
          <a:chExt cx="9247364" cy="1327931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SpPr txBox="1"/>
        </xdr:nvSpPr>
        <xdr:spPr>
          <a:xfrm>
            <a:off x="6120497" y="10469809"/>
            <a:ext cx="4245610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800-00000D000000}"/>
              </a:ext>
            </a:extLst>
          </xdr:cNvPr>
          <xdr:cNvSpPr txBox="1"/>
        </xdr:nvSpPr>
        <xdr:spPr>
          <a:xfrm>
            <a:off x="10655912" y="10492816"/>
            <a:ext cx="4711949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86</xdr:row>
      <xdr:rowOff>123825</xdr:rowOff>
    </xdr:from>
    <xdr:to>
      <xdr:col>1</xdr:col>
      <xdr:colOff>3579651</xdr:colOff>
      <xdr:row>94</xdr:row>
      <xdr:rowOff>5844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14697075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N11"/>
  <sheetViews>
    <sheetView workbookViewId="0">
      <selection activeCell="A11" sqref="A11:M11"/>
    </sheetView>
  </sheetViews>
  <sheetFormatPr baseColWidth="10" defaultColWidth="11" defaultRowHeight="15"/>
  <sheetData>
    <row r="7" spans="1:14" ht="24.75">
      <c r="A7" s="185" t="s">
        <v>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4" ht="47.25" customHeight="1">
      <c r="A8" s="185" t="s">
        <v>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</row>
    <row r="9" spans="1:14" ht="47.25" customHeight="1">
      <c r="A9" s="185" t="s">
        <v>623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1"/>
    </row>
    <row r="10" spans="1:14" ht="40.5" customHeight="1">
      <c r="A10" s="185" t="s">
        <v>624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1" spans="1:14" ht="153" customHeight="1">
      <c r="A11" s="186" t="s">
        <v>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</sheetData>
  <mergeCells count="5">
    <mergeCell ref="A7:M7"/>
    <mergeCell ref="A8:N8"/>
    <mergeCell ref="A9:M9"/>
    <mergeCell ref="A10:M10"/>
    <mergeCell ref="A11:M11"/>
  </mergeCells>
  <pageMargins left="0.70866141732283505" right="0.70866141732283505" top="0.74803149606299202" bottom="0.74803149606299202" header="0.31496062992126" footer="0.31496062992126"/>
  <pageSetup scale="7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workbookViewId="0">
      <selection activeCell="G40" sqref="G40"/>
    </sheetView>
  </sheetViews>
  <sheetFormatPr baseColWidth="10" defaultColWidth="11.42578125" defaultRowHeight="15"/>
  <cols>
    <col min="1" max="1" width="45.28515625" customWidth="1"/>
    <col min="2" max="7" width="14.28515625" customWidth="1"/>
  </cols>
  <sheetData>
    <row r="1" spans="1:7" ht="15.75">
      <c r="A1" s="202" t="str">
        <f>'6c FUNCION'!A1:H1</f>
        <v>CUARTO INFORME TRIMESTRAL DEL GASTO PÚBLICO 2022</v>
      </c>
      <c r="B1" s="202"/>
      <c r="C1" s="202"/>
      <c r="D1" s="202"/>
      <c r="E1" s="202"/>
      <c r="F1" s="202"/>
      <c r="G1" s="202"/>
    </row>
    <row r="2" spans="1:7">
      <c r="A2" s="203" t="str">
        <f>'6c FUNCION'!A2:H2</f>
        <v>GOBIERNO DEL ESTADO DE VERACRUZ DE IGNACIO DE LA LLAVE</v>
      </c>
      <c r="B2" s="204"/>
      <c r="C2" s="204"/>
      <c r="D2" s="204"/>
      <c r="E2" s="204"/>
      <c r="F2" s="204"/>
      <c r="G2" s="205"/>
    </row>
    <row r="3" spans="1:7">
      <c r="A3" s="206" t="str">
        <f>'6c FUNCION'!A3:H3</f>
        <v>INSTITUTO TECNOLÓGICO SUPERIOR DE PEROTE</v>
      </c>
      <c r="B3" s="207"/>
      <c r="C3" s="207"/>
      <c r="D3" s="207"/>
      <c r="E3" s="207"/>
      <c r="F3" s="207"/>
      <c r="G3" s="208"/>
    </row>
    <row r="4" spans="1:7">
      <c r="A4" s="206" t="s">
        <v>355</v>
      </c>
      <c r="B4" s="207"/>
      <c r="C4" s="207"/>
      <c r="D4" s="207"/>
      <c r="E4" s="207"/>
      <c r="F4" s="207"/>
      <c r="G4" s="208"/>
    </row>
    <row r="5" spans="1:7">
      <c r="A5" s="206" t="s">
        <v>477</v>
      </c>
      <c r="B5" s="207"/>
      <c r="C5" s="207"/>
      <c r="D5" s="207"/>
      <c r="E5" s="207"/>
      <c r="F5" s="207"/>
      <c r="G5" s="208"/>
    </row>
    <row r="6" spans="1:7">
      <c r="A6" s="206" t="str">
        <f>'6c FUNCION'!A6:H6</f>
        <v>Del 1 de Enero al 31 de Diciembre de 2022</v>
      </c>
      <c r="B6" s="207"/>
      <c r="C6" s="207"/>
      <c r="D6" s="207"/>
      <c r="E6" s="207"/>
      <c r="F6" s="207"/>
      <c r="G6" s="208"/>
    </row>
    <row r="7" spans="1:7">
      <c r="A7" s="187" t="str">
        <f>'6c FUNCION'!A7:H7</f>
        <v>(Cifras en Pesos)</v>
      </c>
      <c r="B7" s="188"/>
      <c r="C7" s="188"/>
      <c r="D7" s="188"/>
      <c r="E7" s="188"/>
      <c r="F7" s="188"/>
      <c r="G7" s="189"/>
    </row>
    <row r="8" spans="1:7">
      <c r="A8" s="243" t="s">
        <v>5</v>
      </c>
      <c r="B8" s="235" t="s">
        <v>357</v>
      </c>
      <c r="C8" s="236"/>
      <c r="D8" s="236"/>
      <c r="E8" s="236"/>
      <c r="F8" s="237"/>
      <c r="G8" s="243" t="s">
        <v>438</v>
      </c>
    </row>
    <row r="9" spans="1:7">
      <c r="A9" s="254"/>
      <c r="B9" s="243" t="s">
        <v>240</v>
      </c>
      <c r="C9" s="58" t="s">
        <v>287</v>
      </c>
      <c r="D9" s="243" t="s">
        <v>288</v>
      </c>
      <c r="E9" s="243" t="s">
        <v>238</v>
      </c>
      <c r="F9" s="243" t="s">
        <v>241</v>
      </c>
      <c r="G9" s="254"/>
    </row>
    <row r="10" spans="1:7">
      <c r="A10" s="244"/>
      <c r="B10" s="244"/>
      <c r="C10" s="59" t="s">
        <v>291</v>
      </c>
      <c r="D10" s="244"/>
      <c r="E10" s="244"/>
      <c r="F10" s="244"/>
      <c r="G10" s="244"/>
    </row>
    <row r="11" spans="1:7" s="55" customFormat="1" ht="12.75">
      <c r="A11" s="64" t="s">
        <v>478</v>
      </c>
      <c r="B11" s="65">
        <f t="shared" ref="B11:G11" si="0">B12+B13+B14+B17+B18+B21</f>
        <v>16219041</v>
      </c>
      <c r="C11" s="65">
        <f t="shared" si="0"/>
        <v>28910156</v>
      </c>
      <c r="D11" s="65">
        <f t="shared" si="0"/>
        <v>45129197</v>
      </c>
      <c r="E11" s="65">
        <f t="shared" si="0"/>
        <v>43760505</v>
      </c>
      <c r="F11" s="65">
        <f t="shared" si="0"/>
        <v>42755653</v>
      </c>
      <c r="G11" s="65">
        <f t="shared" si="0"/>
        <v>1368692</v>
      </c>
    </row>
    <row r="12" spans="1:7" s="55" customFormat="1" ht="12.75">
      <c r="A12" s="66" t="s">
        <v>479</v>
      </c>
      <c r="B12" s="65">
        <f>'6a COG'!C12</f>
        <v>16219041</v>
      </c>
      <c r="C12" s="65">
        <f>'6a COG'!D12</f>
        <v>28910156</v>
      </c>
      <c r="D12" s="65">
        <f>'6a COG'!E12</f>
        <v>45129197</v>
      </c>
      <c r="E12" s="65">
        <f>'6a COG'!F12</f>
        <v>43760505</v>
      </c>
      <c r="F12" s="65">
        <f>'6a COG'!G12</f>
        <v>42755653</v>
      </c>
      <c r="G12" s="67">
        <f>D12-E12</f>
        <v>1368692</v>
      </c>
    </row>
    <row r="13" spans="1:7" s="55" customFormat="1" ht="12.75">
      <c r="A13" s="66" t="s">
        <v>480</v>
      </c>
      <c r="B13" s="65">
        <v>0</v>
      </c>
      <c r="C13" s="65">
        <v>0</v>
      </c>
      <c r="D13" s="67">
        <f>C13+B13</f>
        <v>0</v>
      </c>
      <c r="E13" s="65">
        <v>0</v>
      </c>
      <c r="F13" s="65">
        <v>0</v>
      </c>
      <c r="G13" s="67">
        <f>D13-E13</f>
        <v>0</v>
      </c>
    </row>
    <row r="14" spans="1:7" s="55" customFormat="1" ht="12.75">
      <c r="A14" s="66" t="s">
        <v>481</v>
      </c>
      <c r="B14" s="65">
        <f>B15+B16</f>
        <v>0</v>
      </c>
      <c r="C14" s="65">
        <f t="shared" ref="C14:G14" si="1">C15+C16</f>
        <v>0</v>
      </c>
      <c r="D14" s="65">
        <f t="shared" si="1"/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</row>
    <row r="15" spans="1:7" s="55" customFormat="1" ht="12.75">
      <c r="A15" s="68" t="s">
        <v>482</v>
      </c>
      <c r="B15" s="69">
        <v>0</v>
      </c>
      <c r="C15" s="69">
        <v>0</v>
      </c>
      <c r="D15" s="70">
        <f>C15+B15</f>
        <v>0</v>
      </c>
      <c r="E15" s="69">
        <v>0</v>
      </c>
      <c r="F15" s="69">
        <v>0</v>
      </c>
      <c r="G15" s="70">
        <f>D15-E15</f>
        <v>0</v>
      </c>
    </row>
    <row r="16" spans="1:7" s="55" customFormat="1" ht="12.75">
      <c r="A16" s="68" t="s">
        <v>483</v>
      </c>
      <c r="B16" s="69">
        <v>0</v>
      </c>
      <c r="C16" s="69">
        <v>0</v>
      </c>
      <c r="D16" s="70">
        <f>C16+B16</f>
        <v>0</v>
      </c>
      <c r="E16" s="69">
        <v>0</v>
      </c>
      <c r="F16" s="69">
        <v>0</v>
      </c>
      <c r="G16" s="70">
        <f>D16-E16</f>
        <v>0</v>
      </c>
    </row>
    <row r="17" spans="1:7" s="55" customFormat="1" ht="12.75">
      <c r="A17" s="66" t="s">
        <v>484</v>
      </c>
      <c r="B17" s="65">
        <v>0</v>
      </c>
      <c r="C17" s="67">
        <v>0</v>
      </c>
      <c r="D17" s="67">
        <f>B17+C17</f>
        <v>0</v>
      </c>
      <c r="E17" s="67">
        <v>0</v>
      </c>
      <c r="F17" s="67">
        <v>0</v>
      </c>
      <c r="G17" s="67">
        <f>D17-E17</f>
        <v>0</v>
      </c>
    </row>
    <row r="18" spans="1:7" s="55" customFormat="1" ht="25.5">
      <c r="A18" s="71" t="s">
        <v>485</v>
      </c>
      <c r="B18" s="65">
        <f>B19+B20</f>
        <v>0</v>
      </c>
      <c r="C18" s="65">
        <f t="shared" ref="C18:G18" si="2">C19+C20</f>
        <v>0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0</v>
      </c>
    </row>
    <row r="19" spans="1:7" s="55" customFormat="1" ht="12.75">
      <c r="A19" s="68" t="s">
        <v>486</v>
      </c>
      <c r="B19" s="69">
        <v>0</v>
      </c>
      <c r="C19" s="69">
        <v>0</v>
      </c>
      <c r="D19" s="70">
        <f>C19+B19</f>
        <v>0</v>
      </c>
      <c r="E19" s="69">
        <v>0</v>
      </c>
      <c r="F19" s="69">
        <v>0</v>
      </c>
      <c r="G19" s="70">
        <f>D19-E19</f>
        <v>0</v>
      </c>
    </row>
    <row r="20" spans="1:7" s="55" customFormat="1" ht="12.75">
      <c r="A20" s="68" t="s">
        <v>487</v>
      </c>
      <c r="B20" s="69">
        <v>0</v>
      </c>
      <c r="C20" s="69">
        <v>0</v>
      </c>
      <c r="D20" s="70">
        <f>C20+B20</f>
        <v>0</v>
      </c>
      <c r="E20" s="69">
        <v>0</v>
      </c>
      <c r="F20" s="69">
        <v>0</v>
      </c>
      <c r="G20" s="70">
        <f>D20-E20</f>
        <v>0</v>
      </c>
    </row>
    <row r="21" spans="1:7" s="55" customFormat="1" ht="12.75">
      <c r="A21" s="66" t="s">
        <v>488</v>
      </c>
      <c r="B21" s="65">
        <v>0</v>
      </c>
      <c r="C21" s="67">
        <v>0</v>
      </c>
      <c r="D21" s="67">
        <f>C21+B21</f>
        <v>0</v>
      </c>
      <c r="E21" s="67">
        <v>0</v>
      </c>
      <c r="F21" s="67">
        <v>0</v>
      </c>
      <c r="G21" s="67">
        <f>D21-E21</f>
        <v>0</v>
      </c>
    </row>
    <row r="22" spans="1:7" s="55" customFormat="1" ht="12.75">
      <c r="A22" s="72"/>
      <c r="B22" s="69"/>
      <c r="C22" s="70"/>
      <c r="D22" s="70"/>
      <c r="E22" s="70"/>
      <c r="F22" s="70"/>
      <c r="G22" s="70"/>
    </row>
    <row r="23" spans="1:7" s="55" customFormat="1" ht="12.75">
      <c r="A23" s="66" t="s">
        <v>489</v>
      </c>
      <c r="B23" s="65">
        <f t="shared" ref="B23:G23" si="3">B24+B25+B26+B29+B30+B33</f>
        <v>0</v>
      </c>
      <c r="C23" s="65">
        <f t="shared" si="3"/>
        <v>0</v>
      </c>
      <c r="D23" s="65">
        <f t="shared" si="3"/>
        <v>0</v>
      </c>
      <c r="E23" s="65">
        <f t="shared" si="3"/>
        <v>0</v>
      </c>
      <c r="F23" s="65">
        <f t="shared" si="3"/>
        <v>0</v>
      </c>
      <c r="G23" s="65">
        <f t="shared" si="3"/>
        <v>0</v>
      </c>
    </row>
    <row r="24" spans="1:7" s="55" customFormat="1" ht="12.75">
      <c r="A24" s="66" t="s">
        <v>479</v>
      </c>
      <c r="B24" s="65">
        <v>0</v>
      </c>
      <c r="C24" s="65">
        <v>0</v>
      </c>
      <c r="D24" s="67">
        <f>C24+B24</f>
        <v>0</v>
      </c>
      <c r="E24" s="65">
        <v>0</v>
      </c>
      <c r="F24" s="65">
        <v>0</v>
      </c>
      <c r="G24" s="67">
        <f>D24-E24</f>
        <v>0</v>
      </c>
    </row>
    <row r="25" spans="1:7" s="55" customFormat="1" ht="12.75">
      <c r="A25" s="66" t="s">
        <v>480</v>
      </c>
      <c r="B25" s="65">
        <v>0</v>
      </c>
      <c r="C25" s="65">
        <v>0</v>
      </c>
      <c r="D25" s="67">
        <f>C25+B25</f>
        <v>0</v>
      </c>
      <c r="E25" s="65">
        <v>0</v>
      </c>
      <c r="F25" s="65">
        <v>0</v>
      </c>
      <c r="G25" s="67">
        <f>D25-E25</f>
        <v>0</v>
      </c>
    </row>
    <row r="26" spans="1:7" s="55" customFormat="1" ht="12.75">
      <c r="A26" s="66" t="s">
        <v>481</v>
      </c>
      <c r="B26" s="65">
        <f>B27+B28</f>
        <v>0</v>
      </c>
      <c r="C26" s="65">
        <f t="shared" ref="C26" si="4">C27+C28</f>
        <v>0</v>
      </c>
      <c r="D26" s="65">
        <f t="shared" ref="D26" si="5">D27+D28</f>
        <v>0</v>
      </c>
      <c r="E26" s="65">
        <f t="shared" ref="E26" si="6">E27+E28</f>
        <v>0</v>
      </c>
      <c r="F26" s="65">
        <f t="shared" ref="F26" si="7">F27+F28</f>
        <v>0</v>
      </c>
      <c r="G26" s="65">
        <f t="shared" ref="G26" si="8">G27+G28</f>
        <v>0</v>
      </c>
    </row>
    <row r="27" spans="1:7" s="55" customFormat="1" ht="12.75">
      <c r="A27" s="68" t="s">
        <v>482</v>
      </c>
      <c r="B27" s="69">
        <v>0</v>
      </c>
      <c r="C27" s="69">
        <v>0</v>
      </c>
      <c r="D27" s="70">
        <f>C27+B27</f>
        <v>0</v>
      </c>
      <c r="E27" s="69">
        <v>0</v>
      </c>
      <c r="F27" s="69">
        <v>0</v>
      </c>
      <c r="G27" s="70">
        <f>D27-E27</f>
        <v>0</v>
      </c>
    </row>
    <row r="28" spans="1:7" s="55" customFormat="1" ht="12.75">
      <c r="A28" s="68" t="s">
        <v>483</v>
      </c>
      <c r="B28" s="69">
        <v>0</v>
      </c>
      <c r="C28" s="69">
        <v>0</v>
      </c>
      <c r="D28" s="70">
        <f>C28+B28</f>
        <v>0</v>
      </c>
      <c r="E28" s="69">
        <v>0</v>
      </c>
      <c r="F28" s="69">
        <v>0</v>
      </c>
      <c r="G28" s="70">
        <f>D28-E28</f>
        <v>0</v>
      </c>
    </row>
    <row r="29" spans="1:7" s="55" customFormat="1" ht="12.75">
      <c r="A29" s="66" t="s">
        <v>484</v>
      </c>
      <c r="B29" s="65">
        <v>0</v>
      </c>
      <c r="C29" s="67">
        <v>0</v>
      </c>
      <c r="D29" s="67">
        <f>B29+C29</f>
        <v>0</v>
      </c>
      <c r="E29" s="67">
        <v>0</v>
      </c>
      <c r="F29" s="67">
        <v>0</v>
      </c>
      <c r="G29" s="67">
        <f>D29-E29</f>
        <v>0</v>
      </c>
    </row>
    <row r="30" spans="1:7" s="55" customFormat="1" ht="25.5">
      <c r="A30" s="71" t="s">
        <v>485</v>
      </c>
      <c r="B30" s="65">
        <f>B31+B32</f>
        <v>0</v>
      </c>
      <c r="C30" s="65">
        <f t="shared" ref="C30:F30" si="9">C31+C32</f>
        <v>0</v>
      </c>
      <c r="D30" s="65">
        <f t="shared" si="9"/>
        <v>0</v>
      </c>
      <c r="E30" s="65">
        <f t="shared" si="9"/>
        <v>0</v>
      </c>
      <c r="F30" s="65">
        <f t="shared" si="9"/>
        <v>0</v>
      </c>
      <c r="G30" s="65">
        <f t="shared" ref="G30" si="10">G31+G32</f>
        <v>0</v>
      </c>
    </row>
    <row r="31" spans="1:7" s="55" customFormat="1" ht="12.75">
      <c r="A31" s="68" t="s">
        <v>486</v>
      </c>
      <c r="B31" s="69">
        <v>0</v>
      </c>
      <c r="C31" s="69">
        <v>0</v>
      </c>
      <c r="D31" s="70">
        <f>C31+B31</f>
        <v>0</v>
      </c>
      <c r="E31" s="69">
        <v>0</v>
      </c>
      <c r="F31" s="69">
        <v>0</v>
      </c>
      <c r="G31" s="70">
        <f>D31-E31</f>
        <v>0</v>
      </c>
    </row>
    <row r="32" spans="1:7" s="55" customFormat="1" ht="12.75">
      <c r="A32" s="68" t="s">
        <v>487</v>
      </c>
      <c r="B32" s="69">
        <v>0</v>
      </c>
      <c r="C32" s="69">
        <v>0</v>
      </c>
      <c r="D32" s="70">
        <f>C32+B32</f>
        <v>0</v>
      </c>
      <c r="E32" s="69">
        <v>0</v>
      </c>
      <c r="F32" s="69">
        <v>0</v>
      </c>
      <c r="G32" s="70">
        <f>D32-E32</f>
        <v>0</v>
      </c>
    </row>
    <row r="33" spans="1:7" s="55" customFormat="1" ht="12.75">
      <c r="A33" s="66" t="s">
        <v>488</v>
      </c>
      <c r="B33" s="65">
        <v>0</v>
      </c>
      <c r="C33" s="67">
        <v>0</v>
      </c>
      <c r="D33" s="67">
        <f>C33+B33</f>
        <v>0</v>
      </c>
      <c r="E33" s="67">
        <v>0</v>
      </c>
      <c r="F33" s="67">
        <v>0</v>
      </c>
      <c r="G33" s="67">
        <f>D33-E33</f>
        <v>0</v>
      </c>
    </row>
    <row r="34" spans="1:7" s="55" customFormat="1" ht="12.75">
      <c r="A34" s="66" t="s">
        <v>490</v>
      </c>
      <c r="B34" s="264">
        <f t="shared" ref="B34:G34" si="11">B11+B23</f>
        <v>16219041</v>
      </c>
      <c r="C34" s="264">
        <f t="shared" si="11"/>
        <v>28910156</v>
      </c>
      <c r="D34" s="264">
        <f t="shared" si="11"/>
        <v>45129197</v>
      </c>
      <c r="E34" s="264">
        <f t="shared" si="11"/>
        <v>43760505</v>
      </c>
      <c r="F34" s="264">
        <f t="shared" si="11"/>
        <v>42755653</v>
      </c>
      <c r="G34" s="264">
        <f t="shared" si="11"/>
        <v>1368692</v>
      </c>
    </row>
    <row r="35" spans="1:7" s="55" customFormat="1" ht="12.75">
      <c r="A35" s="66" t="s">
        <v>491</v>
      </c>
      <c r="B35" s="264"/>
      <c r="C35" s="264"/>
      <c r="D35" s="264"/>
      <c r="E35" s="264"/>
      <c r="F35" s="264"/>
      <c r="G35" s="264"/>
    </row>
    <row r="36" spans="1:7" s="55" customFormat="1" ht="12.75">
      <c r="A36" s="73"/>
      <c r="B36" s="74"/>
      <c r="C36" s="75"/>
      <c r="D36" s="75"/>
      <c r="E36" s="75"/>
      <c r="F36" s="75"/>
      <c r="G36" s="75"/>
    </row>
    <row r="38" spans="1:7">
      <c r="B38" s="76" t="str">
        <f>IF(B34='6a COG'!C12+'6a COG'!C87,"","ERROR VS 6a COG")</f>
        <v/>
      </c>
      <c r="C38" s="76" t="str">
        <f>IF(C34='6a COG'!D12+'6a COG'!D87,"","ERROR VS 6a COG")</f>
        <v/>
      </c>
      <c r="D38" s="76" t="str">
        <f>IF(D34='6a COG'!E12+'6a COG'!E87,"","ERROR VS 6a COG")</f>
        <v/>
      </c>
      <c r="E38" s="76" t="str">
        <f>IF(E34='6a COG'!F12+'6a COG'!F87,"","ERROR VS 6a COG")</f>
        <v/>
      </c>
      <c r="F38" s="76" t="str">
        <f>IF(F34='6a COG'!G12+'6a COG'!G87,"","ERROR VS 6a COG")</f>
        <v/>
      </c>
      <c r="G38" s="184" t="str">
        <f>IF(G34='6a COG'!H12+'6a COG'!H87,"","ERROR VS 6a COG")</f>
        <v/>
      </c>
    </row>
  </sheetData>
  <mergeCells count="20">
    <mergeCell ref="A1:G1"/>
    <mergeCell ref="A2:G2"/>
    <mergeCell ref="A3:G3"/>
    <mergeCell ref="A4:G4"/>
    <mergeCell ref="A5:G5"/>
    <mergeCell ref="A6:G6"/>
    <mergeCell ref="A7:G7"/>
    <mergeCell ref="B8:F8"/>
    <mergeCell ref="A8:A10"/>
    <mergeCell ref="B9:B10"/>
    <mergeCell ref="F9:F10"/>
    <mergeCell ref="F34:F35"/>
    <mergeCell ref="G8:G10"/>
    <mergeCell ref="G34:G35"/>
    <mergeCell ref="B34:B35"/>
    <mergeCell ref="C34:C35"/>
    <mergeCell ref="D9:D10"/>
    <mergeCell ref="D34:D35"/>
    <mergeCell ref="E9:E10"/>
    <mergeCell ref="E34:E35"/>
  </mergeCells>
  <pageMargins left="1.42" right="0.55118110236220497" top="0.74803149606299202" bottom="0.74803149606299202" header="0.31496062992126" footer="0.31496062992126"/>
  <pageSetup scale="80" orientation="landscape" r:id="rId1"/>
  <ignoredErrors>
    <ignoredError sqref="D1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3"/>
  <sheetViews>
    <sheetView tabSelected="1" topLeftCell="A106" zoomScale="71" zoomScaleNormal="71" workbookViewId="0">
      <selection activeCell="I137" sqref="I137"/>
    </sheetView>
  </sheetViews>
  <sheetFormatPr baseColWidth="10" defaultColWidth="11.42578125" defaultRowHeight="17.25"/>
  <cols>
    <col min="1" max="1" width="2.5703125" style="1" customWidth="1"/>
    <col min="2" max="2" width="3.7109375" style="1" customWidth="1"/>
    <col min="3" max="3" width="84.42578125" style="1" customWidth="1"/>
    <col min="4" max="4" width="4.5703125" style="1" customWidth="1"/>
    <col min="5" max="5" width="35.140625" style="1" customWidth="1"/>
    <col min="6" max="6" width="4.5703125" style="1" customWidth="1"/>
    <col min="7" max="9" width="22.7109375" style="1" customWidth="1"/>
    <col min="10" max="10" width="29.5703125" style="1" customWidth="1"/>
    <col min="11" max="11" width="16.5703125" style="1" customWidth="1"/>
    <col min="12" max="16384" width="11.42578125" style="1"/>
  </cols>
  <sheetData>
    <row r="1" spans="1:11">
      <c r="A1" s="323" t="str">
        <f>'6d SERV PERS.'!A1:G1</f>
        <v>CUARTO INFORME TRIMESTRAL DEL GASTO PÚBLICO 2022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324" t="str">
        <f>'6d SERV PERS.'!A2:G2</f>
        <v>GOBIERNO DEL ESTADO DE VERACRUZ DE IGNACIO DE LA LLAVE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</row>
    <row r="3" spans="1:11">
      <c r="A3" s="324" t="str">
        <f>'6d SERV PERS.'!A3:G3</f>
        <v>INSTITUTO TECNOLÓGICO SUPERIOR DE PEROTE</v>
      </c>
      <c r="B3" s="325"/>
      <c r="C3" s="325"/>
      <c r="D3" s="325"/>
      <c r="E3" s="325"/>
      <c r="F3" s="325"/>
      <c r="G3" s="325"/>
      <c r="H3" s="325"/>
      <c r="I3" s="325"/>
      <c r="J3" s="325"/>
      <c r="K3" s="326"/>
    </row>
    <row r="4" spans="1:11">
      <c r="A4" s="324" t="s">
        <v>492</v>
      </c>
      <c r="B4" s="325"/>
      <c r="C4" s="325"/>
      <c r="D4" s="325"/>
      <c r="E4" s="325"/>
      <c r="F4" s="325"/>
      <c r="G4" s="325"/>
      <c r="H4" s="325"/>
      <c r="I4" s="325"/>
      <c r="J4" s="325"/>
      <c r="K4" s="326"/>
    </row>
    <row r="5" spans="1:11">
      <c r="A5" s="324" t="str">
        <f>'6d SERV PERS.'!A6:G6</f>
        <v>Del 1 de Enero al 31 de Diciembre de 2022</v>
      </c>
      <c r="B5" s="325"/>
      <c r="C5" s="325"/>
      <c r="D5" s="325"/>
      <c r="E5" s="325"/>
      <c r="F5" s="325"/>
      <c r="G5" s="325"/>
      <c r="H5" s="325"/>
      <c r="I5" s="325"/>
      <c r="J5" s="325"/>
      <c r="K5" s="326"/>
    </row>
    <row r="6" spans="1:11">
      <c r="A6" s="327"/>
      <c r="B6" s="328"/>
      <c r="C6" s="328"/>
      <c r="D6" s="328"/>
      <c r="E6" s="328"/>
      <c r="F6" s="328"/>
      <c r="G6" s="328"/>
      <c r="H6" s="328"/>
      <c r="I6" s="328"/>
      <c r="J6" s="328"/>
      <c r="K6" s="329"/>
    </row>
    <row r="7" spans="1:11">
      <c r="A7" s="268" t="s">
        <v>493</v>
      </c>
      <c r="B7" s="269"/>
      <c r="C7" s="270"/>
      <c r="D7" s="330" t="s">
        <v>494</v>
      </c>
      <c r="E7" s="331"/>
      <c r="F7" s="331"/>
      <c r="G7" s="332"/>
      <c r="H7" s="330" t="s">
        <v>495</v>
      </c>
      <c r="I7" s="332"/>
      <c r="J7" s="277" t="s">
        <v>496</v>
      </c>
      <c r="K7" s="277" t="s">
        <v>497</v>
      </c>
    </row>
    <row r="8" spans="1:11">
      <c r="A8" s="271"/>
      <c r="B8" s="272"/>
      <c r="C8" s="273"/>
      <c r="D8" s="330" t="s">
        <v>498</v>
      </c>
      <c r="E8" s="332"/>
      <c r="F8" s="330" t="s">
        <v>499</v>
      </c>
      <c r="G8" s="332"/>
      <c r="H8" s="2"/>
      <c r="I8" s="2"/>
      <c r="J8" s="278"/>
      <c r="K8" s="278"/>
    </row>
    <row r="9" spans="1:11">
      <c r="A9" s="271"/>
      <c r="B9" s="272"/>
      <c r="C9" s="273"/>
      <c r="D9" s="277"/>
      <c r="E9" s="5" t="s">
        <v>500</v>
      </c>
      <c r="F9" s="287"/>
      <c r="G9" s="5" t="s">
        <v>501</v>
      </c>
      <c r="H9" s="287" t="s">
        <v>502</v>
      </c>
      <c r="I9" s="6" t="s">
        <v>503</v>
      </c>
      <c r="J9" s="278"/>
      <c r="K9" s="278"/>
    </row>
    <row r="10" spans="1:11">
      <c r="A10" s="274"/>
      <c r="B10" s="275"/>
      <c r="C10" s="276"/>
      <c r="D10" s="279"/>
      <c r="E10" s="9" t="s">
        <v>504</v>
      </c>
      <c r="F10" s="288"/>
      <c r="G10" s="9" t="s">
        <v>505</v>
      </c>
      <c r="H10" s="288"/>
      <c r="I10" s="10" t="s">
        <v>506</v>
      </c>
      <c r="J10" s="279"/>
      <c r="K10" s="279"/>
    </row>
    <row r="11" spans="1:11">
      <c r="A11" s="292" t="s">
        <v>507</v>
      </c>
      <c r="B11" s="293"/>
      <c r="C11" s="293"/>
      <c r="D11" s="293"/>
      <c r="E11" s="293"/>
      <c r="F11" s="293"/>
      <c r="G11" s="293"/>
      <c r="H11" s="3"/>
      <c r="I11" s="3"/>
      <c r="J11" s="3"/>
      <c r="K11" s="4"/>
    </row>
    <row r="12" spans="1:11">
      <c r="A12" s="292" t="s">
        <v>508</v>
      </c>
      <c r="B12" s="293"/>
      <c r="C12" s="293"/>
      <c r="D12" s="293"/>
      <c r="E12" s="293"/>
      <c r="F12" s="293"/>
      <c r="G12" s="293"/>
      <c r="H12" s="7"/>
      <c r="I12" s="7"/>
      <c r="J12" s="7"/>
      <c r="K12" s="8"/>
    </row>
    <row r="13" spans="1:11">
      <c r="A13" s="11">
        <v>1</v>
      </c>
      <c r="B13" s="297" t="s">
        <v>509</v>
      </c>
      <c r="C13" s="297"/>
      <c r="D13" s="12"/>
      <c r="E13" s="13"/>
      <c r="F13" s="12"/>
      <c r="G13" s="13"/>
      <c r="H13" s="12"/>
      <c r="I13" s="12"/>
      <c r="J13" s="12"/>
      <c r="K13" s="37"/>
    </row>
    <row r="14" spans="1:11">
      <c r="A14" s="303"/>
      <c r="B14" s="294" t="s">
        <v>510</v>
      </c>
      <c r="C14" s="298" t="s">
        <v>511</v>
      </c>
      <c r="D14" s="265"/>
      <c r="E14" s="15" t="s">
        <v>512</v>
      </c>
      <c r="F14" s="265"/>
      <c r="G14" s="265" t="s">
        <v>513</v>
      </c>
      <c r="H14" s="265" t="s">
        <v>513</v>
      </c>
      <c r="I14" s="265" t="s">
        <v>514</v>
      </c>
      <c r="J14" s="265" t="s">
        <v>515</v>
      </c>
      <c r="K14" s="265"/>
    </row>
    <row r="15" spans="1:11">
      <c r="A15" s="304"/>
      <c r="B15" s="295"/>
      <c r="C15" s="299"/>
      <c r="D15" s="266"/>
      <c r="E15" s="15" t="s">
        <v>516</v>
      </c>
      <c r="F15" s="266"/>
      <c r="G15" s="266"/>
      <c r="H15" s="266"/>
      <c r="I15" s="266"/>
      <c r="J15" s="266"/>
      <c r="K15" s="266"/>
    </row>
    <row r="16" spans="1:11">
      <c r="A16" s="305"/>
      <c r="B16" s="296"/>
      <c r="C16" s="300"/>
      <c r="D16" s="267"/>
      <c r="E16" s="15" t="s">
        <v>517</v>
      </c>
      <c r="F16" s="267"/>
      <c r="G16" s="267"/>
      <c r="H16" s="267"/>
      <c r="I16" s="267"/>
      <c r="J16" s="267"/>
      <c r="K16" s="267"/>
    </row>
    <row r="17" spans="1:11">
      <c r="A17" s="303"/>
      <c r="B17" s="294" t="s">
        <v>518</v>
      </c>
      <c r="C17" s="298" t="s">
        <v>519</v>
      </c>
      <c r="D17" s="265"/>
      <c r="E17" s="20" t="s">
        <v>520</v>
      </c>
      <c r="F17" s="265"/>
      <c r="G17" s="265" t="s">
        <v>513</v>
      </c>
      <c r="H17" s="265" t="s">
        <v>513</v>
      </c>
      <c r="I17" s="265" t="s">
        <v>514</v>
      </c>
      <c r="J17" s="265" t="s">
        <v>515</v>
      </c>
      <c r="K17" s="265"/>
    </row>
    <row r="18" spans="1:11">
      <c r="A18" s="305"/>
      <c r="B18" s="296"/>
      <c r="C18" s="300"/>
      <c r="D18" s="267"/>
      <c r="E18" s="15" t="s">
        <v>521</v>
      </c>
      <c r="F18" s="267"/>
      <c r="G18" s="267"/>
      <c r="H18" s="267"/>
      <c r="I18" s="267"/>
      <c r="J18" s="267"/>
      <c r="K18" s="267"/>
    </row>
    <row r="19" spans="1:11">
      <c r="A19" s="303"/>
      <c r="B19" s="294" t="s">
        <v>522</v>
      </c>
      <c r="C19" s="298" t="s">
        <v>238</v>
      </c>
      <c r="D19" s="265"/>
      <c r="E19" s="20" t="s">
        <v>523</v>
      </c>
      <c r="F19" s="265"/>
      <c r="G19" s="265" t="s">
        <v>513</v>
      </c>
      <c r="H19" s="265" t="s">
        <v>513</v>
      </c>
      <c r="I19" s="265" t="s">
        <v>514</v>
      </c>
      <c r="J19" s="265" t="s">
        <v>515</v>
      </c>
      <c r="K19" s="265"/>
    </row>
    <row r="20" spans="1:11">
      <c r="A20" s="305"/>
      <c r="B20" s="296"/>
      <c r="C20" s="300"/>
      <c r="D20" s="267"/>
      <c r="E20" s="15" t="s">
        <v>524</v>
      </c>
      <c r="F20" s="267"/>
      <c r="G20" s="267"/>
      <c r="H20" s="267"/>
      <c r="I20" s="267"/>
      <c r="J20" s="267"/>
      <c r="K20" s="267"/>
    </row>
    <row r="21" spans="1:11">
      <c r="A21" s="11">
        <v>2</v>
      </c>
      <c r="B21" s="297" t="s">
        <v>525</v>
      </c>
      <c r="C21" s="297"/>
      <c r="D21" s="21"/>
      <c r="E21" s="21"/>
      <c r="F21" s="21"/>
      <c r="G21" s="21"/>
      <c r="H21" s="21"/>
      <c r="I21" s="21"/>
      <c r="J21" s="12"/>
      <c r="K21" s="38"/>
    </row>
    <row r="22" spans="1:11">
      <c r="A22" s="303"/>
      <c r="B22" s="294" t="s">
        <v>510</v>
      </c>
      <c r="C22" s="298" t="s">
        <v>511</v>
      </c>
      <c r="D22" s="265"/>
      <c r="E22" s="15" t="s">
        <v>512</v>
      </c>
      <c r="F22" s="265"/>
      <c r="G22" s="265" t="s">
        <v>513</v>
      </c>
      <c r="H22" s="265" t="s">
        <v>513</v>
      </c>
      <c r="I22" s="265" t="s">
        <v>514</v>
      </c>
      <c r="J22" s="265" t="s">
        <v>515</v>
      </c>
      <c r="K22" s="265"/>
    </row>
    <row r="23" spans="1:11">
      <c r="A23" s="304"/>
      <c r="B23" s="295"/>
      <c r="C23" s="299"/>
      <c r="D23" s="266"/>
      <c r="E23" s="15" t="s">
        <v>516</v>
      </c>
      <c r="F23" s="266"/>
      <c r="G23" s="266"/>
      <c r="H23" s="266"/>
      <c r="I23" s="266"/>
      <c r="J23" s="266"/>
      <c r="K23" s="266"/>
    </row>
    <row r="24" spans="1:11">
      <c r="A24" s="305"/>
      <c r="B24" s="296"/>
      <c r="C24" s="300"/>
      <c r="D24" s="267"/>
      <c r="E24" s="15" t="s">
        <v>517</v>
      </c>
      <c r="F24" s="267"/>
      <c r="G24" s="267"/>
      <c r="H24" s="267"/>
      <c r="I24" s="267"/>
      <c r="J24" s="267"/>
      <c r="K24" s="267"/>
    </row>
    <row r="25" spans="1:11">
      <c r="A25" s="303"/>
      <c r="B25" s="294" t="s">
        <v>518</v>
      </c>
      <c r="C25" s="298" t="s">
        <v>519</v>
      </c>
      <c r="D25" s="265"/>
      <c r="E25" s="20" t="s">
        <v>520</v>
      </c>
      <c r="F25" s="265"/>
      <c r="G25" s="265" t="s">
        <v>513</v>
      </c>
      <c r="H25" s="265" t="s">
        <v>513</v>
      </c>
      <c r="I25" s="265" t="s">
        <v>514</v>
      </c>
      <c r="J25" s="265" t="s">
        <v>515</v>
      </c>
      <c r="K25" s="265"/>
    </row>
    <row r="26" spans="1:11">
      <c r="A26" s="305"/>
      <c r="B26" s="296"/>
      <c r="C26" s="300"/>
      <c r="D26" s="267"/>
      <c r="E26" s="15" t="s">
        <v>521</v>
      </c>
      <c r="F26" s="267"/>
      <c r="G26" s="267"/>
      <c r="H26" s="267"/>
      <c r="I26" s="267"/>
      <c r="J26" s="267"/>
      <c r="K26" s="267"/>
    </row>
    <row r="27" spans="1:11">
      <c r="A27" s="303"/>
      <c r="B27" s="294" t="s">
        <v>522</v>
      </c>
      <c r="C27" s="298" t="s">
        <v>238</v>
      </c>
      <c r="D27" s="265"/>
      <c r="E27" s="20" t="s">
        <v>523</v>
      </c>
      <c r="F27" s="265"/>
      <c r="G27" s="265" t="s">
        <v>513</v>
      </c>
      <c r="H27" s="265" t="s">
        <v>513</v>
      </c>
      <c r="I27" s="265" t="s">
        <v>514</v>
      </c>
      <c r="J27" s="265" t="s">
        <v>515</v>
      </c>
      <c r="K27" s="265"/>
    </row>
    <row r="28" spans="1:11">
      <c r="A28" s="305"/>
      <c r="B28" s="296"/>
      <c r="C28" s="300"/>
      <c r="D28" s="267"/>
      <c r="E28" s="15" t="s">
        <v>524</v>
      </c>
      <c r="F28" s="267"/>
      <c r="G28" s="267"/>
      <c r="H28" s="267"/>
      <c r="I28" s="267"/>
      <c r="J28" s="267"/>
      <c r="K28" s="267"/>
    </row>
    <row r="29" spans="1:11">
      <c r="A29" s="11">
        <v>3</v>
      </c>
      <c r="B29" s="297" t="s">
        <v>526</v>
      </c>
      <c r="C29" s="297"/>
      <c r="D29" s="21"/>
      <c r="E29" s="21"/>
      <c r="F29" s="21"/>
      <c r="G29" s="22"/>
      <c r="H29" s="21"/>
      <c r="I29" s="21"/>
      <c r="J29" s="12"/>
      <c r="K29" s="38"/>
    </row>
    <row r="30" spans="1:11">
      <c r="A30" s="17"/>
      <c r="B30" s="18" t="s">
        <v>510</v>
      </c>
      <c r="C30" s="23" t="s">
        <v>511</v>
      </c>
      <c r="D30" s="16"/>
      <c r="E30" s="15" t="s">
        <v>512</v>
      </c>
      <c r="F30" s="15"/>
      <c r="G30" s="15" t="s">
        <v>513</v>
      </c>
      <c r="H30" s="15" t="s">
        <v>513</v>
      </c>
      <c r="I30" s="16" t="s">
        <v>514</v>
      </c>
      <c r="J30" s="15" t="s">
        <v>527</v>
      </c>
      <c r="K30" s="15"/>
    </row>
    <row r="31" spans="1:11">
      <c r="A31" s="17"/>
      <c r="B31" s="18" t="s">
        <v>518</v>
      </c>
      <c r="C31" s="23" t="s">
        <v>528</v>
      </c>
      <c r="D31" s="14"/>
      <c r="E31" s="20" t="s">
        <v>529</v>
      </c>
      <c r="F31" s="20"/>
      <c r="G31" s="20" t="s">
        <v>513</v>
      </c>
      <c r="H31" s="20" t="s">
        <v>513</v>
      </c>
      <c r="I31" s="14" t="s">
        <v>514</v>
      </c>
      <c r="J31" s="20" t="s">
        <v>527</v>
      </c>
      <c r="K31" s="20"/>
    </row>
    <row r="32" spans="1:11">
      <c r="A32" s="303"/>
      <c r="B32" s="294" t="s">
        <v>522</v>
      </c>
      <c r="C32" s="298" t="s">
        <v>238</v>
      </c>
      <c r="D32" s="265"/>
      <c r="E32" s="20" t="s">
        <v>523</v>
      </c>
      <c r="F32" s="265"/>
      <c r="G32" s="265" t="s">
        <v>513</v>
      </c>
      <c r="H32" s="265" t="s">
        <v>513</v>
      </c>
      <c r="I32" s="265" t="s">
        <v>514</v>
      </c>
      <c r="J32" s="265" t="s">
        <v>527</v>
      </c>
      <c r="K32" s="265"/>
    </row>
    <row r="33" spans="1:11">
      <c r="A33" s="305"/>
      <c r="B33" s="296"/>
      <c r="C33" s="300"/>
      <c r="D33" s="267"/>
      <c r="E33" s="15" t="s">
        <v>524</v>
      </c>
      <c r="F33" s="267"/>
      <c r="G33" s="267"/>
      <c r="H33" s="267"/>
      <c r="I33" s="267"/>
      <c r="J33" s="267"/>
      <c r="K33" s="267"/>
    </row>
    <row r="34" spans="1:11">
      <c r="A34" s="11">
        <v>4</v>
      </c>
      <c r="B34" s="297" t="s">
        <v>530</v>
      </c>
      <c r="C34" s="297"/>
      <c r="D34" s="21"/>
      <c r="E34" s="21"/>
      <c r="F34" s="21"/>
      <c r="G34" s="22"/>
      <c r="H34" s="22"/>
      <c r="I34" s="21"/>
      <c r="J34" s="12"/>
      <c r="K34" s="38"/>
    </row>
    <row r="35" spans="1:11">
      <c r="A35" s="24"/>
      <c r="B35" s="25" t="s">
        <v>510</v>
      </c>
      <c r="C35" s="26" t="s">
        <v>531</v>
      </c>
      <c r="D35" s="12"/>
      <c r="E35" s="12"/>
      <c r="F35" s="12"/>
      <c r="G35" s="13"/>
      <c r="H35" s="13"/>
      <c r="I35" s="12"/>
      <c r="J35" s="12"/>
      <c r="K35" s="37"/>
    </row>
    <row r="36" spans="1:11">
      <c r="A36" s="17"/>
      <c r="B36" s="18"/>
      <c r="C36" s="23" t="s">
        <v>532</v>
      </c>
      <c r="D36" s="16"/>
      <c r="E36" s="15" t="s">
        <v>533</v>
      </c>
      <c r="F36" s="15"/>
      <c r="G36" s="15" t="s">
        <v>513</v>
      </c>
      <c r="H36" s="15" t="s">
        <v>513</v>
      </c>
      <c r="I36" s="16" t="s">
        <v>514</v>
      </c>
      <c r="J36" s="15" t="s">
        <v>534</v>
      </c>
      <c r="K36" s="15"/>
    </row>
    <row r="37" spans="1:11">
      <c r="A37" s="303"/>
      <c r="B37" s="294"/>
      <c r="C37" s="298" t="s">
        <v>535</v>
      </c>
      <c r="D37" s="265"/>
      <c r="E37" s="20" t="s">
        <v>536</v>
      </c>
      <c r="F37" s="265"/>
      <c r="G37" s="265" t="s">
        <v>513</v>
      </c>
      <c r="H37" s="265" t="s">
        <v>513</v>
      </c>
      <c r="I37" s="265" t="s">
        <v>514</v>
      </c>
      <c r="J37" s="265" t="s">
        <v>534</v>
      </c>
      <c r="K37" s="265"/>
    </row>
    <row r="38" spans="1:11">
      <c r="A38" s="305"/>
      <c r="B38" s="296"/>
      <c r="C38" s="300"/>
      <c r="D38" s="267"/>
      <c r="E38" s="15" t="s">
        <v>537</v>
      </c>
      <c r="F38" s="267"/>
      <c r="G38" s="267"/>
      <c r="H38" s="267"/>
      <c r="I38" s="267"/>
      <c r="J38" s="267"/>
      <c r="K38" s="267"/>
    </row>
    <row r="39" spans="1:11">
      <c r="A39" s="306"/>
      <c r="B39" s="294" t="s">
        <v>518</v>
      </c>
      <c r="C39" s="27" t="s">
        <v>538</v>
      </c>
      <c r="D39" s="280"/>
      <c r="E39" s="20" t="s">
        <v>539</v>
      </c>
      <c r="F39" s="280"/>
      <c r="G39" s="265" t="s">
        <v>513</v>
      </c>
      <c r="H39" s="265" t="s">
        <v>513</v>
      </c>
      <c r="I39" s="265" t="s">
        <v>514</v>
      </c>
      <c r="J39" s="265" t="s">
        <v>534</v>
      </c>
      <c r="K39" s="265"/>
    </row>
    <row r="40" spans="1:11">
      <c r="A40" s="308"/>
      <c r="B40" s="296"/>
      <c r="C40" s="23" t="s">
        <v>540</v>
      </c>
      <c r="D40" s="282"/>
      <c r="E40" s="15" t="s">
        <v>541</v>
      </c>
      <c r="F40" s="282"/>
      <c r="G40" s="267"/>
      <c r="H40" s="267"/>
      <c r="I40" s="267"/>
      <c r="J40" s="267"/>
      <c r="K40" s="267"/>
    </row>
    <row r="41" spans="1:11">
      <c r="A41" s="306"/>
      <c r="B41" s="294" t="s">
        <v>522</v>
      </c>
      <c r="C41" s="298" t="s">
        <v>542</v>
      </c>
      <c r="D41" s="280"/>
      <c r="E41" s="20" t="s">
        <v>543</v>
      </c>
      <c r="F41" s="280"/>
      <c r="G41" s="265" t="s">
        <v>513</v>
      </c>
      <c r="H41" s="265" t="s">
        <v>513</v>
      </c>
      <c r="I41" s="265" t="s">
        <v>514</v>
      </c>
      <c r="J41" s="265" t="s">
        <v>534</v>
      </c>
      <c r="K41" s="265"/>
    </row>
    <row r="42" spans="1:11">
      <c r="A42" s="308"/>
      <c r="B42" s="296"/>
      <c r="C42" s="300"/>
      <c r="D42" s="282"/>
      <c r="E42" s="29" t="s">
        <v>544</v>
      </c>
      <c r="F42" s="282"/>
      <c r="G42" s="267"/>
      <c r="H42" s="267"/>
      <c r="I42" s="267"/>
      <c r="J42" s="267"/>
      <c r="K42" s="267"/>
    </row>
    <row r="43" spans="1:11">
      <c r="A43" s="306"/>
      <c r="B43" s="294" t="s">
        <v>545</v>
      </c>
      <c r="C43" s="30" t="s">
        <v>546</v>
      </c>
      <c r="D43" s="280"/>
      <c r="E43" s="20" t="s">
        <v>539</v>
      </c>
      <c r="F43" s="280"/>
      <c r="G43" s="265" t="s">
        <v>513</v>
      </c>
      <c r="H43" s="265" t="s">
        <v>513</v>
      </c>
      <c r="I43" s="265" t="s">
        <v>514</v>
      </c>
      <c r="J43" s="265" t="s">
        <v>534</v>
      </c>
      <c r="K43" s="265"/>
    </row>
    <row r="44" spans="1:11">
      <c r="A44" s="308"/>
      <c r="B44" s="296"/>
      <c r="C44" s="23" t="s">
        <v>547</v>
      </c>
      <c r="D44" s="282"/>
      <c r="E44" s="29" t="s">
        <v>541</v>
      </c>
      <c r="F44" s="282"/>
      <c r="G44" s="267"/>
      <c r="H44" s="267"/>
      <c r="I44" s="267"/>
      <c r="J44" s="267"/>
      <c r="K44" s="267"/>
    </row>
    <row r="45" spans="1:11">
      <c r="A45" s="31"/>
    </row>
    <row r="46" spans="1:11">
      <c r="A46" s="32">
        <v>5</v>
      </c>
      <c r="B46" s="297" t="s">
        <v>548</v>
      </c>
      <c r="C46" s="297"/>
      <c r="D46" s="21"/>
      <c r="E46" s="21"/>
      <c r="F46" s="21"/>
      <c r="G46" s="22"/>
      <c r="H46" s="21"/>
      <c r="I46" s="21"/>
      <c r="J46" s="21"/>
      <c r="K46" s="38"/>
    </row>
    <row r="47" spans="1:11">
      <c r="A47" s="17"/>
      <c r="B47" s="18" t="s">
        <v>510</v>
      </c>
      <c r="C47" s="23" t="s">
        <v>549</v>
      </c>
      <c r="D47" s="16"/>
      <c r="E47" s="15" t="s">
        <v>550</v>
      </c>
      <c r="F47" s="15"/>
      <c r="G47" s="33">
        <v>44926</v>
      </c>
      <c r="H47" s="34">
        <f>'6d SERV PERS.'!D12</f>
        <v>45129197</v>
      </c>
      <c r="I47" s="16" t="s">
        <v>514</v>
      </c>
      <c r="J47" s="15" t="s">
        <v>551</v>
      </c>
      <c r="K47" s="15"/>
    </row>
    <row r="48" spans="1:11">
      <c r="A48" s="17"/>
      <c r="B48" s="18" t="s">
        <v>518</v>
      </c>
      <c r="C48" s="23" t="s">
        <v>238</v>
      </c>
      <c r="D48" s="14"/>
      <c r="E48" s="20" t="s">
        <v>550</v>
      </c>
      <c r="F48" s="20"/>
      <c r="G48" s="35">
        <f>G47</f>
        <v>44926</v>
      </c>
      <c r="H48" s="36">
        <f>'6d SERV PERS.'!E12</f>
        <v>43760505</v>
      </c>
      <c r="I48" s="14" t="s">
        <v>514</v>
      </c>
      <c r="J48" s="39" t="s">
        <v>552</v>
      </c>
      <c r="K48" s="20"/>
    </row>
    <row r="49" spans="1:11">
      <c r="A49" s="11">
        <v>6</v>
      </c>
      <c r="B49" s="297" t="s">
        <v>553</v>
      </c>
      <c r="C49" s="297"/>
      <c r="D49" s="21"/>
      <c r="E49" s="21"/>
      <c r="F49" s="21"/>
      <c r="G49" s="22"/>
      <c r="H49" s="21"/>
      <c r="I49" s="21"/>
      <c r="J49" s="12"/>
      <c r="K49" s="38"/>
    </row>
    <row r="50" spans="1:11">
      <c r="A50" s="17"/>
      <c r="B50" s="18" t="s">
        <v>510</v>
      </c>
      <c r="C50" s="23" t="s">
        <v>549</v>
      </c>
      <c r="D50" s="16"/>
      <c r="E50" s="15" t="s">
        <v>521</v>
      </c>
      <c r="F50" s="15"/>
      <c r="G50" s="15" t="s">
        <v>513</v>
      </c>
      <c r="H50" s="15" t="s">
        <v>513</v>
      </c>
      <c r="I50" s="16" t="s">
        <v>514</v>
      </c>
      <c r="J50" s="29" t="s">
        <v>554</v>
      </c>
      <c r="K50" s="15"/>
    </row>
    <row r="51" spans="1:11">
      <c r="A51" s="11">
        <v>7</v>
      </c>
      <c r="B51" s="297" t="s">
        <v>555</v>
      </c>
      <c r="C51" s="297"/>
      <c r="D51" s="21"/>
      <c r="E51" s="21"/>
      <c r="F51" s="21"/>
      <c r="G51" s="21"/>
      <c r="H51" s="21"/>
      <c r="I51" s="21"/>
      <c r="J51" s="12"/>
      <c r="K51" s="38"/>
    </row>
    <row r="52" spans="1:11">
      <c r="A52" s="303"/>
      <c r="B52" s="294" t="s">
        <v>510</v>
      </c>
      <c r="C52" s="298" t="s">
        <v>511</v>
      </c>
      <c r="D52" s="265"/>
      <c r="E52" s="15" t="s">
        <v>556</v>
      </c>
      <c r="F52" s="265"/>
      <c r="G52" s="265" t="s">
        <v>513</v>
      </c>
      <c r="H52" s="265" t="s">
        <v>513</v>
      </c>
      <c r="I52" s="265" t="s">
        <v>514</v>
      </c>
      <c r="J52" s="265" t="s">
        <v>557</v>
      </c>
      <c r="K52" s="265"/>
    </row>
    <row r="53" spans="1:11">
      <c r="A53" s="305"/>
      <c r="B53" s="296"/>
      <c r="C53" s="300"/>
      <c r="D53" s="267"/>
      <c r="E53" s="29" t="s">
        <v>357</v>
      </c>
      <c r="F53" s="267"/>
      <c r="G53" s="267"/>
      <c r="H53" s="267"/>
      <c r="I53" s="267"/>
      <c r="J53" s="267"/>
      <c r="K53" s="267"/>
    </row>
    <row r="54" spans="1:11">
      <c r="A54" s="17"/>
      <c r="B54" s="18" t="s">
        <v>518</v>
      </c>
      <c r="C54" s="23" t="s">
        <v>258</v>
      </c>
      <c r="D54" s="16"/>
      <c r="E54" s="15" t="s">
        <v>533</v>
      </c>
      <c r="F54" s="15"/>
      <c r="G54" s="15" t="s">
        <v>513</v>
      </c>
      <c r="H54" s="15" t="s">
        <v>513</v>
      </c>
      <c r="I54" s="16" t="s">
        <v>514</v>
      </c>
      <c r="J54" s="20" t="s">
        <v>557</v>
      </c>
      <c r="K54" s="20"/>
    </row>
    <row r="55" spans="1:11">
      <c r="A55" s="303"/>
      <c r="B55" s="294" t="s">
        <v>522</v>
      </c>
      <c r="C55" s="298" t="s">
        <v>238</v>
      </c>
      <c r="D55" s="265"/>
      <c r="E55" s="20" t="s">
        <v>536</v>
      </c>
      <c r="F55" s="265"/>
      <c r="G55" s="265" t="s">
        <v>513</v>
      </c>
      <c r="H55" s="265" t="s">
        <v>513</v>
      </c>
      <c r="I55" s="265" t="s">
        <v>514</v>
      </c>
      <c r="J55" s="265" t="s">
        <v>557</v>
      </c>
      <c r="K55" s="265"/>
    </row>
    <row r="56" spans="1:11">
      <c r="A56" s="305"/>
      <c r="B56" s="296"/>
      <c r="C56" s="300"/>
      <c r="D56" s="267"/>
      <c r="E56" s="29" t="s">
        <v>537</v>
      </c>
      <c r="F56" s="267"/>
      <c r="G56" s="267"/>
      <c r="H56" s="267"/>
      <c r="I56" s="267"/>
      <c r="J56" s="267"/>
      <c r="K56" s="267"/>
    </row>
    <row r="57" spans="1:11">
      <c r="A57" s="292" t="s">
        <v>558</v>
      </c>
      <c r="B57" s="293"/>
      <c r="C57" s="293"/>
      <c r="D57" s="293"/>
      <c r="E57" s="293"/>
      <c r="F57" s="293"/>
      <c r="G57" s="293"/>
      <c r="H57" s="7"/>
      <c r="I57" s="7"/>
      <c r="J57" s="7"/>
      <c r="K57" s="8"/>
    </row>
    <row r="58" spans="1:11">
      <c r="A58" s="11">
        <v>1</v>
      </c>
      <c r="B58" s="297" t="s">
        <v>559</v>
      </c>
      <c r="C58" s="297"/>
      <c r="D58" s="12"/>
      <c r="E58" s="13"/>
      <c r="F58" s="12"/>
      <c r="G58" s="13"/>
      <c r="H58" s="12"/>
      <c r="I58" s="12"/>
      <c r="J58" s="12"/>
      <c r="K58" s="37"/>
    </row>
    <row r="59" spans="1:11">
      <c r="A59" s="306"/>
      <c r="B59" s="294" t="s">
        <v>510</v>
      </c>
      <c r="C59" s="298" t="s">
        <v>560</v>
      </c>
      <c r="D59" s="265"/>
      <c r="E59" s="15" t="s">
        <v>561</v>
      </c>
      <c r="F59" s="265"/>
      <c r="G59" s="265" t="s">
        <v>513</v>
      </c>
      <c r="H59" s="265" t="s">
        <v>513</v>
      </c>
      <c r="I59" s="280"/>
      <c r="J59" s="265" t="s">
        <v>562</v>
      </c>
      <c r="K59" s="265"/>
    </row>
    <row r="60" spans="1:11">
      <c r="A60" s="307"/>
      <c r="B60" s="295"/>
      <c r="C60" s="299"/>
      <c r="D60" s="266"/>
      <c r="E60" s="15" t="s">
        <v>556</v>
      </c>
      <c r="F60" s="266"/>
      <c r="G60" s="266"/>
      <c r="H60" s="266"/>
      <c r="I60" s="281"/>
      <c r="J60" s="266"/>
      <c r="K60" s="266"/>
    </row>
    <row r="61" spans="1:11">
      <c r="A61" s="308"/>
      <c r="B61" s="296"/>
      <c r="C61" s="300"/>
      <c r="D61" s="267"/>
      <c r="E61" s="29" t="s">
        <v>357</v>
      </c>
      <c r="F61" s="267"/>
      <c r="G61" s="267"/>
      <c r="H61" s="267"/>
      <c r="I61" s="282"/>
      <c r="J61" s="267"/>
      <c r="K61" s="267"/>
    </row>
    <row r="62" spans="1:11">
      <c r="A62" s="306"/>
      <c r="B62" s="294" t="s">
        <v>518</v>
      </c>
      <c r="C62" s="298" t="s">
        <v>563</v>
      </c>
      <c r="D62" s="265"/>
      <c r="E62" s="15" t="s">
        <v>561</v>
      </c>
      <c r="F62" s="265"/>
      <c r="G62" s="265" t="s">
        <v>513</v>
      </c>
      <c r="H62" s="265" t="s">
        <v>513</v>
      </c>
      <c r="I62" s="280"/>
      <c r="J62" s="265" t="s">
        <v>562</v>
      </c>
      <c r="K62" s="265"/>
    </row>
    <row r="63" spans="1:11">
      <c r="A63" s="307"/>
      <c r="B63" s="295"/>
      <c r="C63" s="299"/>
      <c r="D63" s="266"/>
      <c r="E63" s="15" t="s">
        <v>556</v>
      </c>
      <c r="F63" s="266"/>
      <c r="G63" s="266"/>
      <c r="H63" s="266"/>
      <c r="I63" s="281"/>
      <c r="J63" s="266"/>
      <c r="K63" s="266"/>
    </row>
    <row r="64" spans="1:11">
      <c r="A64" s="308"/>
      <c r="B64" s="296"/>
      <c r="C64" s="300"/>
      <c r="D64" s="267"/>
      <c r="E64" s="29" t="s">
        <v>564</v>
      </c>
      <c r="F64" s="267"/>
      <c r="G64" s="267"/>
      <c r="H64" s="267"/>
      <c r="I64" s="282"/>
      <c r="J64" s="267"/>
      <c r="K64" s="267"/>
    </row>
    <row r="65" spans="1:11">
      <c r="A65" s="306"/>
      <c r="B65" s="294" t="s">
        <v>522</v>
      </c>
      <c r="C65" s="27" t="s">
        <v>565</v>
      </c>
      <c r="D65" s="265"/>
      <c r="E65" s="15" t="s">
        <v>561</v>
      </c>
      <c r="F65" s="265"/>
      <c r="G65" s="265" t="s">
        <v>513</v>
      </c>
      <c r="H65" s="265" t="s">
        <v>513</v>
      </c>
      <c r="I65" s="280"/>
      <c r="J65" s="265" t="s">
        <v>562</v>
      </c>
      <c r="K65" s="265"/>
    </row>
    <row r="66" spans="1:11">
      <c r="A66" s="307"/>
      <c r="B66" s="295"/>
      <c r="C66" s="27" t="s">
        <v>566</v>
      </c>
      <c r="D66" s="266"/>
      <c r="E66" s="15" t="s">
        <v>556</v>
      </c>
      <c r="F66" s="266"/>
      <c r="G66" s="266"/>
      <c r="H66" s="266"/>
      <c r="I66" s="281"/>
      <c r="J66" s="266"/>
      <c r="K66" s="266"/>
    </row>
    <row r="67" spans="1:11">
      <c r="A67" s="308"/>
      <c r="B67" s="296"/>
      <c r="C67" s="41"/>
      <c r="D67" s="267"/>
      <c r="E67" s="29" t="s">
        <v>357</v>
      </c>
      <c r="F67" s="267"/>
      <c r="G67" s="267"/>
      <c r="H67" s="267"/>
      <c r="I67" s="282"/>
      <c r="J67" s="267"/>
      <c r="K67" s="267"/>
    </row>
    <row r="68" spans="1:11">
      <c r="A68" s="306"/>
      <c r="B68" s="294" t="s">
        <v>545</v>
      </c>
      <c r="C68" s="27" t="s">
        <v>567</v>
      </c>
      <c r="D68" s="265"/>
      <c r="E68" s="15" t="s">
        <v>561</v>
      </c>
      <c r="F68" s="265"/>
      <c r="G68" s="265" t="s">
        <v>513</v>
      </c>
      <c r="H68" s="265" t="s">
        <v>513</v>
      </c>
      <c r="I68" s="280"/>
      <c r="J68" s="265" t="s">
        <v>562</v>
      </c>
      <c r="K68" s="265"/>
    </row>
    <row r="69" spans="1:11">
      <c r="A69" s="307"/>
      <c r="B69" s="295"/>
      <c r="C69" s="27" t="s">
        <v>568</v>
      </c>
      <c r="D69" s="266"/>
      <c r="E69" s="15" t="s">
        <v>556</v>
      </c>
      <c r="F69" s="266"/>
      <c r="G69" s="266"/>
      <c r="H69" s="266"/>
      <c r="I69" s="281"/>
      <c r="J69" s="266"/>
      <c r="K69" s="266"/>
    </row>
    <row r="70" spans="1:11">
      <c r="A70" s="308"/>
      <c r="B70" s="296"/>
      <c r="C70" s="41"/>
      <c r="D70" s="267"/>
      <c r="E70" s="29" t="s">
        <v>569</v>
      </c>
      <c r="F70" s="267"/>
      <c r="G70" s="267"/>
      <c r="H70" s="267"/>
      <c r="I70" s="282"/>
      <c r="J70" s="267"/>
      <c r="K70" s="267"/>
    </row>
    <row r="71" spans="1:11">
      <c r="A71" s="306"/>
      <c r="B71" s="294" t="s">
        <v>570</v>
      </c>
      <c r="C71" s="298" t="s">
        <v>571</v>
      </c>
      <c r="D71" s="265"/>
      <c r="E71" s="15" t="s">
        <v>556</v>
      </c>
      <c r="F71" s="265"/>
      <c r="G71" s="265" t="s">
        <v>513</v>
      </c>
      <c r="H71" s="265" t="s">
        <v>513</v>
      </c>
      <c r="I71" s="280"/>
      <c r="J71" s="265" t="s">
        <v>562</v>
      </c>
      <c r="K71" s="265"/>
    </row>
    <row r="72" spans="1:11">
      <c r="A72" s="308"/>
      <c r="B72" s="296"/>
      <c r="C72" s="300"/>
      <c r="D72" s="267"/>
      <c r="E72" s="29" t="s">
        <v>572</v>
      </c>
      <c r="F72" s="267"/>
      <c r="G72" s="267"/>
      <c r="H72" s="267"/>
      <c r="I72" s="282"/>
      <c r="J72" s="267"/>
      <c r="K72" s="267"/>
    </row>
    <row r="73" spans="1:11">
      <c r="A73" s="313">
        <v>2</v>
      </c>
      <c r="B73" s="301" t="s">
        <v>573</v>
      </c>
      <c r="C73" s="301"/>
      <c r="D73" s="285"/>
      <c r="E73" s="290"/>
      <c r="F73" s="285"/>
      <c r="G73" s="290"/>
      <c r="H73" s="285"/>
      <c r="I73" s="285"/>
      <c r="J73" s="285"/>
      <c r="K73" s="283"/>
    </row>
    <row r="74" spans="1:11">
      <c r="A74" s="314"/>
      <c r="B74" s="302" t="s">
        <v>574</v>
      </c>
      <c r="C74" s="302"/>
      <c r="D74" s="286"/>
      <c r="E74" s="291"/>
      <c r="F74" s="286"/>
      <c r="G74" s="291"/>
      <c r="H74" s="286"/>
      <c r="I74" s="286"/>
      <c r="J74" s="286"/>
      <c r="K74" s="284"/>
    </row>
    <row r="75" spans="1:11">
      <c r="A75" s="306"/>
      <c r="B75" s="294" t="s">
        <v>510</v>
      </c>
      <c r="C75" s="27" t="s">
        <v>575</v>
      </c>
      <c r="D75" s="265"/>
      <c r="E75" s="15" t="s">
        <v>576</v>
      </c>
      <c r="F75" s="265"/>
      <c r="G75" s="265" t="s">
        <v>513</v>
      </c>
      <c r="H75" s="265" t="s">
        <v>513</v>
      </c>
      <c r="I75" s="280"/>
      <c r="J75" s="265" t="s">
        <v>515</v>
      </c>
      <c r="K75" s="265"/>
    </row>
    <row r="76" spans="1:11">
      <c r="A76" s="307"/>
      <c r="B76" s="295"/>
      <c r="C76" s="27" t="s">
        <v>577</v>
      </c>
      <c r="D76" s="266"/>
      <c r="E76" s="15" t="s">
        <v>556</v>
      </c>
      <c r="F76" s="266"/>
      <c r="G76" s="266"/>
      <c r="H76" s="266"/>
      <c r="I76" s="281"/>
      <c r="J76" s="266"/>
      <c r="K76" s="266"/>
    </row>
    <row r="77" spans="1:11">
      <c r="A77" s="308"/>
      <c r="B77" s="296"/>
      <c r="C77" s="41"/>
      <c r="D77" s="267"/>
      <c r="E77" s="29" t="s">
        <v>357</v>
      </c>
      <c r="F77" s="267"/>
      <c r="G77" s="267"/>
      <c r="H77" s="267"/>
      <c r="I77" s="282"/>
      <c r="J77" s="267"/>
      <c r="K77" s="267"/>
    </row>
    <row r="78" spans="1:11">
      <c r="A78" s="306"/>
      <c r="B78" s="294" t="s">
        <v>518</v>
      </c>
      <c r="C78" s="27" t="s">
        <v>578</v>
      </c>
      <c r="D78" s="265"/>
      <c r="E78" s="15" t="s">
        <v>576</v>
      </c>
      <c r="F78" s="265"/>
      <c r="G78" s="265" t="s">
        <v>513</v>
      </c>
      <c r="H78" s="265" t="s">
        <v>513</v>
      </c>
      <c r="I78" s="280"/>
      <c r="J78" s="265" t="s">
        <v>515</v>
      </c>
      <c r="K78" s="265"/>
    </row>
    <row r="79" spans="1:11">
      <c r="A79" s="307"/>
      <c r="B79" s="295"/>
      <c r="C79" s="27" t="s">
        <v>579</v>
      </c>
      <c r="D79" s="266"/>
      <c r="E79" s="15" t="s">
        <v>556</v>
      </c>
      <c r="F79" s="266"/>
      <c r="G79" s="266"/>
      <c r="H79" s="266"/>
      <c r="I79" s="281"/>
      <c r="J79" s="266"/>
      <c r="K79" s="266"/>
    </row>
    <row r="80" spans="1:11">
      <c r="A80" s="308"/>
      <c r="B80" s="296"/>
      <c r="C80" s="41"/>
      <c r="D80" s="267"/>
      <c r="E80" s="29" t="s">
        <v>357</v>
      </c>
      <c r="F80" s="267"/>
      <c r="G80" s="267"/>
      <c r="H80" s="267"/>
      <c r="I80" s="282"/>
      <c r="J80" s="267"/>
      <c r="K80" s="267"/>
    </row>
    <row r="81" spans="1:11">
      <c r="A81" s="306"/>
      <c r="B81" s="294" t="s">
        <v>522</v>
      </c>
      <c r="C81" s="27" t="s">
        <v>580</v>
      </c>
      <c r="D81" s="265"/>
      <c r="E81" s="15" t="s">
        <v>576</v>
      </c>
      <c r="F81" s="265"/>
      <c r="G81" s="265" t="s">
        <v>513</v>
      </c>
      <c r="H81" s="265" t="s">
        <v>513</v>
      </c>
      <c r="I81" s="280"/>
      <c r="J81" s="265" t="s">
        <v>515</v>
      </c>
      <c r="K81" s="265"/>
    </row>
    <row r="82" spans="1:11">
      <c r="A82" s="307"/>
      <c r="B82" s="295"/>
      <c r="C82" s="27" t="s">
        <v>581</v>
      </c>
      <c r="D82" s="266"/>
      <c r="E82" s="15" t="s">
        <v>556</v>
      </c>
      <c r="F82" s="266"/>
      <c r="G82" s="266"/>
      <c r="H82" s="266"/>
      <c r="I82" s="281"/>
      <c r="J82" s="266"/>
      <c r="K82" s="266"/>
    </row>
    <row r="83" spans="1:11">
      <c r="A83" s="308"/>
      <c r="B83" s="296"/>
      <c r="C83" s="41"/>
      <c r="D83" s="267"/>
      <c r="E83" s="29" t="s">
        <v>357</v>
      </c>
      <c r="F83" s="267"/>
      <c r="G83" s="267"/>
      <c r="H83" s="267"/>
      <c r="I83" s="282"/>
      <c r="J83" s="267"/>
      <c r="K83" s="267"/>
    </row>
    <row r="84" spans="1:11">
      <c r="A84" s="306"/>
      <c r="B84" s="294" t="s">
        <v>545</v>
      </c>
      <c r="C84" s="30" t="s">
        <v>582</v>
      </c>
      <c r="D84" s="265"/>
      <c r="E84" s="265" t="s">
        <v>583</v>
      </c>
      <c r="F84" s="265"/>
      <c r="G84" s="265" t="s">
        <v>513</v>
      </c>
      <c r="H84" s="265" t="s">
        <v>513</v>
      </c>
      <c r="I84" s="280"/>
      <c r="J84" s="265" t="s">
        <v>515</v>
      </c>
      <c r="K84" s="265"/>
    </row>
    <row r="85" spans="1:11">
      <c r="A85" s="308"/>
      <c r="B85" s="296"/>
      <c r="C85" s="23" t="s">
        <v>584</v>
      </c>
      <c r="D85" s="267"/>
      <c r="E85" s="267"/>
      <c r="F85" s="267"/>
      <c r="G85" s="267"/>
      <c r="H85" s="267"/>
      <c r="I85" s="282"/>
      <c r="J85" s="267"/>
      <c r="K85" s="267"/>
    </row>
    <row r="86" spans="1:11">
      <c r="A86" s="31"/>
    </row>
    <row r="88" spans="1:11">
      <c r="A88" s="32">
        <v>3</v>
      </c>
      <c r="B88" s="297" t="s">
        <v>585</v>
      </c>
      <c r="C88" s="297"/>
      <c r="D88" s="21"/>
      <c r="E88" s="22"/>
      <c r="F88" s="21"/>
      <c r="G88" s="22"/>
      <c r="H88" s="21"/>
      <c r="I88" s="21"/>
      <c r="J88" s="21"/>
      <c r="K88" s="38"/>
    </row>
    <row r="89" spans="1:11">
      <c r="A89" s="28"/>
      <c r="B89" s="18" t="s">
        <v>510</v>
      </c>
      <c r="C89" s="23" t="s">
        <v>586</v>
      </c>
      <c r="D89" s="19"/>
      <c r="E89" s="29" t="s">
        <v>587</v>
      </c>
      <c r="F89" s="29"/>
      <c r="G89" s="35">
        <f>G48</f>
        <v>44926</v>
      </c>
      <c r="H89" s="36">
        <f>H48</f>
        <v>43760505</v>
      </c>
      <c r="I89" s="40"/>
      <c r="J89" s="15" t="s">
        <v>551</v>
      </c>
      <c r="K89" s="15"/>
    </row>
    <row r="90" spans="1:11">
      <c r="A90" s="306"/>
      <c r="B90" s="294" t="s">
        <v>518</v>
      </c>
      <c r="C90" s="27" t="s">
        <v>588</v>
      </c>
      <c r="D90" s="265"/>
      <c r="E90" s="265" t="s">
        <v>587</v>
      </c>
      <c r="F90" s="265"/>
      <c r="G90" s="289" t="s">
        <v>513</v>
      </c>
      <c r="H90" s="280" t="s">
        <v>513</v>
      </c>
      <c r="I90" s="280"/>
      <c r="J90" s="265" t="s">
        <v>551</v>
      </c>
      <c r="K90" s="265"/>
    </row>
    <row r="91" spans="1:11">
      <c r="A91" s="308"/>
      <c r="B91" s="296"/>
      <c r="C91" s="23" t="s">
        <v>589</v>
      </c>
      <c r="D91" s="267"/>
      <c r="E91" s="267"/>
      <c r="F91" s="267"/>
      <c r="G91" s="267"/>
      <c r="H91" s="282"/>
      <c r="I91" s="282"/>
      <c r="J91" s="267"/>
      <c r="K91" s="267"/>
    </row>
    <row r="92" spans="1:11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53"/>
    </row>
    <row r="93" spans="1:11">
      <c r="A93" s="321" t="s">
        <v>590</v>
      </c>
      <c r="B93" s="322"/>
      <c r="C93" s="322"/>
      <c r="D93" s="322"/>
      <c r="E93" s="322"/>
      <c r="F93" s="322"/>
      <c r="G93" s="322"/>
      <c r="H93" s="44"/>
      <c r="I93" s="44"/>
      <c r="J93" s="44"/>
      <c r="K93" s="54"/>
    </row>
    <row r="94" spans="1:11">
      <c r="A94" s="292" t="s">
        <v>508</v>
      </c>
      <c r="B94" s="293"/>
      <c r="C94" s="293"/>
      <c r="D94" s="293"/>
      <c r="E94" s="293"/>
      <c r="F94" s="293"/>
      <c r="G94" s="293"/>
      <c r="H94" s="7"/>
      <c r="I94" s="7"/>
      <c r="J94" s="7"/>
      <c r="K94" s="8"/>
    </row>
    <row r="95" spans="1:11">
      <c r="A95" s="11">
        <v>1</v>
      </c>
      <c r="B95" s="297" t="s">
        <v>591</v>
      </c>
      <c r="C95" s="297"/>
      <c r="D95" s="12"/>
      <c r="E95" s="13"/>
      <c r="F95" s="12"/>
      <c r="G95" s="13"/>
      <c r="H95" s="12"/>
      <c r="I95" s="12"/>
      <c r="J95" s="12"/>
      <c r="K95" s="37"/>
    </row>
    <row r="96" spans="1:11">
      <c r="A96" s="17"/>
      <c r="B96" s="18" t="s">
        <v>510</v>
      </c>
      <c r="C96" s="23" t="s">
        <v>592</v>
      </c>
      <c r="D96" s="16"/>
      <c r="E96" s="15" t="s">
        <v>593</v>
      </c>
      <c r="F96" s="15"/>
      <c r="G96" s="45" t="s">
        <v>513</v>
      </c>
      <c r="H96" s="34" t="s">
        <v>513</v>
      </c>
      <c r="I96" s="16" t="s">
        <v>514</v>
      </c>
      <c r="J96" s="15" t="s">
        <v>594</v>
      </c>
      <c r="K96" s="15"/>
    </row>
    <row r="97" spans="1:11">
      <c r="A97" s="303"/>
      <c r="B97" s="294" t="s">
        <v>518</v>
      </c>
      <c r="C97" s="27" t="s">
        <v>595</v>
      </c>
      <c r="D97" s="265"/>
      <c r="E97" s="265" t="s">
        <v>596</v>
      </c>
      <c r="F97" s="265"/>
      <c r="G97" s="265" t="s">
        <v>513</v>
      </c>
      <c r="H97" s="265" t="s">
        <v>513</v>
      </c>
      <c r="I97" s="265" t="s">
        <v>514</v>
      </c>
      <c r="J97" s="265" t="s">
        <v>594</v>
      </c>
      <c r="K97" s="265"/>
    </row>
    <row r="98" spans="1:11">
      <c r="A98" s="305"/>
      <c r="B98" s="296"/>
      <c r="C98" s="23" t="s">
        <v>597</v>
      </c>
      <c r="D98" s="267"/>
      <c r="E98" s="267"/>
      <c r="F98" s="267"/>
      <c r="G98" s="267"/>
      <c r="H98" s="267"/>
      <c r="I98" s="267"/>
      <c r="J98" s="267"/>
      <c r="K98" s="267"/>
    </row>
    <row r="99" spans="1:11">
      <c r="A99" s="303"/>
      <c r="B99" s="294" t="s">
        <v>522</v>
      </c>
      <c r="C99" s="27" t="s">
        <v>595</v>
      </c>
      <c r="D99" s="265"/>
      <c r="E99" s="265" t="s">
        <v>596</v>
      </c>
      <c r="F99" s="265"/>
      <c r="G99" s="265" t="s">
        <v>513</v>
      </c>
      <c r="H99" s="265" t="s">
        <v>513</v>
      </c>
      <c r="I99" s="265" t="s">
        <v>514</v>
      </c>
      <c r="J99" s="265" t="s">
        <v>594</v>
      </c>
      <c r="K99" s="265"/>
    </row>
    <row r="100" spans="1:11">
      <c r="A100" s="305"/>
      <c r="B100" s="296"/>
      <c r="C100" s="23" t="s">
        <v>598</v>
      </c>
      <c r="D100" s="267"/>
      <c r="E100" s="267"/>
      <c r="F100" s="267"/>
      <c r="G100" s="267"/>
      <c r="H100" s="267"/>
      <c r="I100" s="267"/>
      <c r="J100" s="267"/>
      <c r="K100" s="267"/>
    </row>
    <row r="101" spans="1:11">
      <c r="A101" s="303"/>
      <c r="B101" s="294" t="s">
        <v>545</v>
      </c>
      <c r="C101" s="27" t="s">
        <v>595</v>
      </c>
      <c r="D101" s="265"/>
      <c r="E101" s="265" t="s">
        <v>596</v>
      </c>
      <c r="F101" s="265"/>
      <c r="G101" s="265" t="s">
        <v>513</v>
      </c>
      <c r="H101" s="265" t="s">
        <v>513</v>
      </c>
      <c r="I101" s="265" t="s">
        <v>514</v>
      </c>
      <c r="J101" s="265" t="s">
        <v>594</v>
      </c>
      <c r="K101" s="265"/>
    </row>
    <row r="102" spans="1:11">
      <c r="A102" s="305"/>
      <c r="B102" s="296"/>
      <c r="C102" s="23" t="s">
        <v>599</v>
      </c>
      <c r="D102" s="267"/>
      <c r="E102" s="267"/>
      <c r="F102" s="267"/>
      <c r="G102" s="267"/>
      <c r="H102" s="267"/>
      <c r="I102" s="267"/>
      <c r="J102" s="267"/>
      <c r="K102" s="267"/>
    </row>
    <row r="103" spans="1:11">
      <c r="A103" s="303"/>
      <c r="B103" s="294" t="s">
        <v>570</v>
      </c>
      <c r="C103" s="27" t="s">
        <v>595</v>
      </c>
      <c r="D103" s="265"/>
      <c r="E103" s="265"/>
      <c r="F103" s="265"/>
      <c r="G103" s="265" t="s">
        <v>513</v>
      </c>
      <c r="H103" s="265" t="s">
        <v>513</v>
      </c>
      <c r="I103" s="265" t="s">
        <v>514</v>
      </c>
      <c r="J103" s="20" t="s">
        <v>600</v>
      </c>
      <c r="K103" s="265"/>
    </row>
    <row r="104" spans="1:11">
      <c r="A104" s="305"/>
      <c r="B104" s="296"/>
      <c r="C104" s="23" t="s">
        <v>601</v>
      </c>
      <c r="D104" s="267"/>
      <c r="E104" s="267"/>
      <c r="F104" s="267"/>
      <c r="G104" s="267"/>
      <c r="H104" s="267"/>
      <c r="I104" s="267"/>
      <c r="J104" s="29" t="s">
        <v>524</v>
      </c>
      <c r="K104" s="267"/>
    </row>
    <row r="105" spans="1:11">
      <c r="A105" s="303"/>
      <c r="B105" s="294" t="s">
        <v>602</v>
      </c>
      <c r="C105" s="27" t="s">
        <v>603</v>
      </c>
      <c r="D105" s="265"/>
      <c r="E105" s="265"/>
      <c r="F105" s="265"/>
      <c r="G105" s="265" t="s">
        <v>513</v>
      </c>
      <c r="H105" s="265" t="s">
        <v>513</v>
      </c>
      <c r="I105" s="265" t="s">
        <v>514</v>
      </c>
      <c r="J105" s="20" t="s">
        <v>600</v>
      </c>
      <c r="K105" s="265"/>
    </row>
    <row r="106" spans="1:11">
      <c r="A106" s="305"/>
      <c r="B106" s="296"/>
      <c r="C106" s="23" t="s">
        <v>604</v>
      </c>
      <c r="D106" s="267"/>
      <c r="E106" s="267"/>
      <c r="F106" s="267"/>
      <c r="G106" s="267"/>
      <c r="H106" s="267"/>
      <c r="I106" s="267"/>
      <c r="J106" s="29" t="s">
        <v>524</v>
      </c>
      <c r="K106" s="267"/>
    </row>
    <row r="107" spans="1:11">
      <c r="A107" s="303"/>
      <c r="B107" s="294" t="s">
        <v>570</v>
      </c>
      <c r="C107" s="27" t="s">
        <v>605</v>
      </c>
      <c r="D107" s="265"/>
      <c r="E107" s="265"/>
      <c r="F107" s="265"/>
      <c r="G107" s="265" t="s">
        <v>513</v>
      </c>
      <c r="H107" s="265" t="s">
        <v>513</v>
      </c>
      <c r="I107" s="265" t="s">
        <v>514</v>
      </c>
      <c r="J107" s="20" t="s">
        <v>600</v>
      </c>
      <c r="K107" s="265"/>
    </row>
    <row r="108" spans="1:11" ht="34.5">
      <c r="A108" s="305"/>
      <c r="B108" s="296"/>
      <c r="C108" s="46" t="s">
        <v>606</v>
      </c>
      <c r="D108" s="267"/>
      <c r="E108" s="267"/>
      <c r="F108" s="267"/>
      <c r="G108" s="267"/>
      <c r="H108" s="267"/>
      <c r="I108" s="267"/>
      <c r="J108" s="29" t="s">
        <v>524</v>
      </c>
      <c r="K108" s="267"/>
    </row>
    <row r="109" spans="1:11">
      <c r="A109" s="292" t="s">
        <v>558</v>
      </c>
      <c r="B109" s="293"/>
      <c r="C109" s="293"/>
      <c r="D109" s="293"/>
      <c r="E109" s="293"/>
      <c r="F109" s="293"/>
      <c r="G109" s="293"/>
      <c r="H109" s="7"/>
      <c r="I109" s="7"/>
      <c r="J109" s="7"/>
      <c r="K109" s="8"/>
    </row>
    <row r="110" spans="1:11">
      <c r="A110" s="303">
        <v>1</v>
      </c>
      <c r="B110" s="315" t="s">
        <v>607</v>
      </c>
      <c r="C110" s="316"/>
      <c r="D110" s="265"/>
      <c r="E110" s="15" t="s">
        <v>608</v>
      </c>
      <c r="F110" s="265"/>
      <c r="G110" s="265" t="s">
        <v>513</v>
      </c>
      <c r="H110" s="265" t="s">
        <v>513</v>
      </c>
      <c r="I110" s="280"/>
      <c r="J110" s="265" t="s">
        <v>609</v>
      </c>
      <c r="K110" s="265"/>
    </row>
    <row r="111" spans="1:11">
      <c r="A111" s="304"/>
      <c r="B111" s="317" t="s">
        <v>610</v>
      </c>
      <c r="C111" s="318"/>
      <c r="D111" s="266"/>
      <c r="E111" s="15" t="s">
        <v>611</v>
      </c>
      <c r="F111" s="266"/>
      <c r="G111" s="266"/>
      <c r="H111" s="266"/>
      <c r="I111" s="281"/>
      <c r="J111" s="266"/>
      <c r="K111" s="266"/>
    </row>
    <row r="112" spans="1:11">
      <c r="A112" s="305"/>
      <c r="B112" s="319"/>
      <c r="C112" s="320"/>
      <c r="D112" s="267"/>
      <c r="E112" s="15" t="s">
        <v>612</v>
      </c>
      <c r="F112" s="267"/>
      <c r="G112" s="267"/>
      <c r="H112" s="267"/>
      <c r="I112" s="282"/>
      <c r="J112" s="267"/>
      <c r="K112" s="267"/>
    </row>
    <row r="113" spans="1:11">
      <c r="A113" s="303">
        <v>2</v>
      </c>
      <c r="B113" s="315" t="s">
        <v>613</v>
      </c>
      <c r="C113" s="316"/>
      <c r="D113" s="265"/>
      <c r="E113" s="20" t="s">
        <v>608</v>
      </c>
      <c r="F113" s="265"/>
      <c r="G113" s="265" t="s">
        <v>513</v>
      </c>
      <c r="H113" s="265" t="s">
        <v>513</v>
      </c>
      <c r="I113" s="280"/>
      <c r="J113" s="265" t="s">
        <v>609</v>
      </c>
      <c r="K113" s="265"/>
    </row>
    <row r="114" spans="1:11">
      <c r="A114" s="304"/>
      <c r="B114" s="317" t="s">
        <v>614</v>
      </c>
      <c r="C114" s="318"/>
      <c r="D114" s="266"/>
      <c r="E114" s="15" t="s">
        <v>611</v>
      </c>
      <c r="F114" s="266"/>
      <c r="G114" s="266"/>
      <c r="H114" s="266"/>
      <c r="I114" s="281"/>
      <c r="J114" s="266"/>
      <c r="K114" s="266"/>
    </row>
    <row r="115" spans="1:11">
      <c r="A115" s="305"/>
      <c r="B115" s="319"/>
      <c r="C115" s="320"/>
      <c r="D115" s="267"/>
      <c r="E115" s="15" t="s">
        <v>612</v>
      </c>
      <c r="F115" s="267"/>
      <c r="G115" s="267"/>
      <c r="H115" s="267"/>
      <c r="I115" s="282"/>
      <c r="J115" s="267"/>
      <c r="K115" s="267"/>
    </row>
    <row r="116" spans="1:11">
      <c r="A116" s="303">
        <v>3</v>
      </c>
      <c r="B116" s="315" t="s">
        <v>615</v>
      </c>
      <c r="C116" s="316"/>
      <c r="D116" s="265"/>
      <c r="E116" s="20" t="s">
        <v>608</v>
      </c>
      <c r="F116" s="265"/>
      <c r="G116" s="265" t="s">
        <v>513</v>
      </c>
      <c r="H116" s="265" t="s">
        <v>513</v>
      </c>
      <c r="I116" s="280"/>
      <c r="J116" s="265" t="s">
        <v>616</v>
      </c>
      <c r="K116" s="265"/>
    </row>
    <row r="117" spans="1:11">
      <c r="A117" s="304"/>
      <c r="B117" s="317" t="s">
        <v>617</v>
      </c>
      <c r="C117" s="318"/>
      <c r="D117" s="266"/>
      <c r="E117" s="15" t="s">
        <v>611</v>
      </c>
      <c r="F117" s="266"/>
      <c r="G117" s="266"/>
      <c r="H117" s="266"/>
      <c r="I117" s="281"/>
      <c r="J117" s="266"/>
      <c r="K117" s="266"/>
    </row>
    <row r="118" spans="1:11">
      <c r="A118" s="305"/>
      <c r="B118" s="319"/>
      <c r="C118" s="320"/>
      <c r="D118" s="267"/>
      <c r="E118" s="29" t="s">
        <v>612</v>
      </c>
      <c r="F118" s="267"/>
      <c r="G118" s="267"/>
      <c r="H118" s="267"/>
      <c r="I118" s="282"/>
      <c r="J118" s="267"/>
      <c r="K118" s="267"/>
    </row>
    <row r="119" spans="1:11">
      <c r="A119" s="292" t="s">
        <v>618</v>
      </c>
      <c r="B119" s="293"/>
      <c r="C119" s="293"/>
      <c r="D119" s="293"/>
      <c r="E119" s="293"/>
      <c r="F119" s="293"/>
      <c r="G119" s="309"/>
      <c r="H119" s="47"/>
      <c r="I119" s="47"/>
      <c r="J119" s="47"/>
      <c r="K119" s="47"/>
    </row>
    <row r="120" spans="1:11">
      <c r="A120" s="310" t="s">
        <v>508</v>
      </c>
      <c r="B120" s="311"/>
      <c r="C120" s="311"/>
      <c r="D120" s="311"/>
      <c r="E120" s="311"/>
      <c r="F120" s="311"/>
      <c r="G120" s="311"/>
      <c r="H120" s="311"/>
      <c r="I120" s="311"/>
      <c r="J120" s="311"/>
      <c r="K120" s="312"/>
    </row>
    <row r="121" spans="1:11">
      <c r="A121" s="32">
        <v>1</v>
      </c>
      <c r="B121" s="297" t="s">
        <v>619</v>
      </c>
      <c r="C121" s="297"/>
      <c r="D121" s="21"/>
      <c r="E121" s="22"/>
      <c r="F121" s="21"/>
      <c r="G121" s="22"/>
      <c r="H121" s="21"/>
      <c r="I121" s="21"/>
      <c r="J121" s="21"/>
      <c r="K121" s="38"/>
    </row>
    <row r="122" spans="1:11">
      <c r="A122" s="48"/>
      <c r="B122" s="49" t="s">
        <v>510</v>
      </c>
      <c r="C122" s="50" t="s">
        <v>620</v>
      </c>
      <c r="D122" s="51"/>
      <c r="E122" s="51"/>
      <c r="F122" s="51"/>
      <c r="G122" s="52" t="s">
        <v>513</v>
      </c>
      <c r="H122" s="51" t="s">
        <v>513</v>
      </c>
      <c r="I122" s="51" t="s">
        <v>514</v>
      </c>
      <c r="J122" s="51" t="s">
        <v>621</v>
      </c>
      <c r="K122" s="51"/>
    </row>
    <row r="123" spans="1:11">
      <c r="A123" s="48"/>
      <c r="B123" s="49" t="s">
        <v>518</v>
      </c>
      <c r="C123" s="50" t="s">
        <v>622</v>
      </c>
      <c r="D123" s="51"/>
      <c r="E123" s="51"/>
      <c r="F123" s="51"/>
      <c r="G123" s="52" t="s">
        <v>513</v>
      </c>
      <c r="H123" s="51" t="s">
        <v>513</v>
      </c>
      <c r="I123" s="51" t="s">
        <v>514</v>
      </c>
      <c r="J123" s="51" t="s">
        <v>621</v>
      </c>
      <c r="K123" s="51"/>
    </row>
  </sheetData>
  <mergeCells count="359">
    <mergeCell ref="A1:K1"/>
    <mergeCell ref="A2:K2"/>
    <mergeCell ref="A3:K3"/>
    <mergeCell ref="A4:K4"/>
    <mergeCell ref="A5:K5"/>
    <mergeCell ref="A6:K6"/>
    <mergeCell ref="D7:G7"/>
    <mergeCell ref="H7:I7"/>
    <mergeCell ref="D8:E8"/>
    <mergeCell ref="F8:G8"/>
    <mergeCell ref="B46:C46"/>
    <mergeCell ref="B49:C49"/>
    <mergeCell ref="B51:C51"/>
    <mergeCell ref="D39:D40"/>
    <mergeCell ref="D41:D42"/>
    <mergeCell ref="D43:D44"/>
    <mergeCell ref="F39:F40"/>
    <mergeCell ref="F41:F42"/>
    <mergeCell ref="F43:F44"/>
    <mergeCell ref="C41:C42"/>
    <mergeCell ref="A84:A85"/>
    <mergeCell ref="A90:A91"/>
    <mergeCell ref="A97:A98"/>
    <mergeCell ref="A99:A100"/>
    <mergeCell ref="A101:A102"/>
    <mergeCell ref="A103:A104"/>
    <mergeCell ref="A105:A106"/>
    <mergeCell ref="A107:A108"/>
    <mergeCell ref="B84:B85"/>
    <mergeCell ref="B90:B91"/>
    <mergeCell ref="B97:B98"/>
    <mergeCell ref="B99:B100"/>
    <mergeCell ref="B101:B102"/>
    <mergeCell ref="B103:B104"/>
    <mergeCell ref="B105:B106"/>
    <mergeCell ref="B107:B108"/>
    <mergeCell ref="B88:C88"/>
    <mergeCell ref="A93:G93"/>
    <mergeCell ref="A94:G94"/>
    <mergeCell ref="B95:C95"/>
    <mergeCell ref="F84:F85"/>
    <mergeCell ref="F90:F91"/>
    <mergeCell ref="F97:F98"/>
    <mergeCell ref="F99:F100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A119:G119"/>
    <mergeCell ref="A120:K120"/>
    <mergeCell ref="B121:C121"/>
    <mergeCell ref="A14:A16"/>
    <mergeCell ref="A17:A18"/>
    <mergeCell ref="A19:A20"/>
    <mergeCell ref="A22:A24"/>
    <mergeCell ref="A25:A26"/>
    <mergeCell ref="A27:A28"/>
    <mergeCell ref="A32:A33"/>
    <mergeCell ref="A37:A38"/>
    <mergeCell ref="A39:A40"/>
    <mergeCell ref="A41:A42"/>
    <mergeCell ref="A43:A44"/>
    <mergeCell ref="A52:A53"/>
    <mergeCell ref="A55:A56"/>
    <mergeCell ref="A59:A61"/>
    <mergeCell ref="A62:A64"/>
    <mergeCell ref="A65:A67"/>
    <mergeCell ref="A68:A70"/>
    <mergeCell ref="A71:A72"/>
    <mergeCell ref="A73:A74"/>
    <mergeCell ref="A75:A77"/>
    <mergeCell ref="A78:A80"/>
    <mergeCell ref="A110:A112"/>
    <mergeCell ref="A113:A115"/>
    <mergeCell ref="A116:A118"/>
    <mergeCell ref="B14:B16"/>
    <mergeCell ref="B17:B18"/>
    <mergeCell ref="B19:B20"/>
    <mergeCell ref="B22:B24"/>
    <mergeCell ref="B25:B26"/>
    <mergeCell ref="B27:B28"/>
    <mergeCell ref="B32:B33"/>
    <mergeCell ref="B37:B38"/>
    <mergeCell ref="B39:B40"/>
    <mergeCell ref="B41:B42"/>
    <mergeCell ref="B43:B44"/>
    <mergeCell ref="B52:B53"/>
    <mergeCell ref="B55:B56"/>
    <mergeCell ref="B59:B61"/>
    <mergeCell ref="B62:B64"/>
    <mergeCell ref="B65:B67"/>
    <mergeCell ref="B68:B70"/>
    <mergeCell ref="B71:B72"/>
    <mergeCell ref="B75:B77"/>
    <mergeCell ref="B78:B80"/>
    <mergeCell ref="A81:A83"/>
    <mergeCell ref="C52:C53"/>
    <mergeCell ref="C55:C56"/>
    <mergeCell ref="C59:C61"/>
    <mergeCell ref="C62:C64"/>
    <mergeCell ref="C71:C72"/>
    <mergeCell ref="A57:G57"/>
    <mergeCell ref="B58:C58"/>
    <mergeCell ref="B73:C73"/>
    <mergeCell ref="B74:C74"/>
    <mergeCell ref="D52:D53"/>
    <mergeCell ref="D55:D56"/>
    <mergeCell ref="D59:D61"/>
    <mergeCell ref="D62:D64"/>
    <mergeCell ref="D65:D67"/>
    <mergeCell ref="D68:D70"/>
    <mergeCell ref="D71:D72"/>
    <mergeCell ref="D73:D74"/>
    <mergeCell ref="G71:G72"/>
    <mergeCell ref="G73:G74"/>
    <mergeCell ref="F52:F53"/>
    <mergeCell ref="F55:F56"/>
    <mergeCell ref="F59:F61"/>
    <mergeCell ref="F62:F64"/>
    <mergeCell ref="F65:F67"/>
    <mergeCell ref="D37:D38"/>
    <mergeCell ref="A11:G11"/>
    <mergeCell ref="A12:G12"/>
    <mergeCell ref="B13:C13"/>
    <mergeCell ref="B21:C21"/>
    <mergeCell ref="B29:C29"/>
    <mergeCell ref="B34:C34"/>
    <mergeCell ref="C14:C16"/>
    <mergeCell ref="C17:C18"/>
    <mergeCell ref="C19:C20"/>
    <mergeCell ref="C22:C24"/>
    <mergeCell ref="C25:C26"/>
    <mergeCell ref="C27:C28"/>
    <mergeCell ref="C32:C33"/>
    <mergeCell ref="C37:C38"/>
    <mergeCell ref="D107:D108"/>
    <mergeCell ref="D110:D112"/>
    <mergeCell ref="D113:D115"/>
    <mergeCell ref="D116:D118"/>
    <mergeCell ref="E73:E74"/>
    <mergeCell ref="E84:E85"/>
    <mergeCell ref="E90:E91"/>
    <mergeCell ref="E97:E98"/>
    <mergeCell ref="E99:E100"/>
    <mergeCell ref="E101:E102"/>
    <mergeCell ref="E103:E104"/>
    <mergeCell ref="E105:E106"/>
    <mergeCell ref="E107:E108"/>
    <mergeCell ref="D78:D80"/>
    <mergeCell ref="D81:D83"/>
    <mergeCell ref="D84:D85"/>
    <mergeCell ref="D90:D91"/>
    <mergeCell ref="D97:D98"/>
    <mergeCell ref="D99:D100"/>
    <mergeCell ref="D101:D102"/>
    <mergeCell ref="D103:D104"/>
    <mergeCell ref="D105:D106"/>
    <mergeCell ref="A109:G109"/>
    <mergeCell ref="B81:B83"/>
    <mergeCell ref="F68:F70"/>
    <mergeCell ref="F71:F72"/>
    <mergeCell ref="F73:F74"/>
    <mergeCell ref="F75:F77"/>
    <mergeCell ref="F78:F80"/>
    <mergeCell ref="F81:F83"/>
    <mergeCell ref="D75:D77"/>
    <mergeCell ref="D9:D10"/>
    <mergeCell ref="D14:D16"/>
    <mergeCell ref="F9:F10"/>
    <mergeCell ref="F14:F16"/>
    <mergeCell ref="F17:F18"/>
    <mergeCell ref="F19:F20"/>
    <mergeCell ref="F22:F24"/>
    <mergeCell ref="F25:F26"/>
    <mergeCell ref="F27:F28"/>
    <mergeCell ref="F32:F33"/>
    <mergeCell ref="F37:F38"/>
    <mergeCell ref="D17:D18"/>
    <mergeCell ref="D19:D20"/>
    <mergeCell ref="D22:D24"/>
    <mergeCell ref="D25:D26"/>
    <mergeCell ref="D27:D28"/>
    <mergeCell ref="D32:D33"/>
    <mergeCell ref="F101:F102"/>
    <mergeCell ref="F103:F104"/>
    <mergeCell ref="F105:F106"/>
    <mergeCell ref="F107:F108"/>
    <mergeCell ref="F110:F112"/>
    <mergeCell ref="F113:F115"/>
    <mergeCell ref="F116:F118"/>
    <mergeCell ref="G14:G16"/>
    <mergeCell ref="G17:G18"/>
    <mergeCell ref="G19:G20"/>
    <mergeCell ref="G22:G24"/>
    <mergeCell ref="G25:G26"/>
    <mergeCell ref="G27:G28"/>
    <mergeCell ref="G32:G33"/>
    <mergeCell ref="G37:G38"/>
    <mergeCell ref="G39:G40"/>
    <mergeCell ref="G41:G42"/>
    <mergeCell ref="G43:G44"/>
    <mergeCell ref="G52:G53"/>
    <mergeCell ref="G55:G56"/>
    <mergeCell ref="G59:G61"/>
    <mergeCell ref="G62:G64"/>
    <mergeCell ref="G65:G67"/>
    <mergeCell ref="G68:G70"/>
    <mergeCell ref="G75:G77"/>
    <mergeCell ref="G78:G80"/>
    <mergeCell ref="G81:G83"/>
    <mergeCell ref="G84:G85"/>
    <mergeCell ref="G90:G91"/>
    <mergeCell ref="G97:G98"/>
    <mergeCell ref="G99:G100"/>
    <mergeCell ref="G101:G102"/>
    <mergeCell ref="G103:G104"/>
    <mergeCell ref="G105:G106"/>
    <mergeCell ref="G107:G108"/>
    <mergeCell ref="G110:G112"/>
    <mergeCell ref="G113:G115"/>
    <mergeCell ref="G116:G118"/>
    <mergeCell ref="H9:H10"/>
    <mergeCell ref="H14:H16"/>
    <mergeCell ref="H17:H18"/>
    <mergeCell ref="H19:H20"/>
    <mergeCell ref="H22:H24"/>
    <mergeCell ref="H25:H26"/>
    <mergeCell ref="H27:H28"/>
    <mergeCell ref="H32:H33"/>
    <mergeCell ref="H37:H38"/>
    <mergeCell ref="H39:H40"/>
    <mergeCell ref="H41:H42"/>
    <mergeCell ref="H43:H44"/>
    <mergeCell ref="H52:H53"/>
    <mergeCell ref="H55:H56"/>
    <mergeCell ref="H59:H61"/>
    <mergeCell ref="H62:H64"/>
    <mergeCell ref="H65:H67"/>
    <mergeCell ref="H68:H70"/>
    <mergeCell ref="H71:H72"/>
    <mergeCell ref="H73:H74"/>
    <mergeCell ref="H75:H77"/>
    <mergeCell ref="H78:H80"/>
    <mergeCell ref="H81:H83"/>
    <mergeCell ref="H84:H85"/>
    <mergeCell ref="H90:H91"/>
    <mergeCell ref="H97:H98"/>
    <mergeCell ref="H99:H100"/>
    <mergeCell ref="H101:H102"/>
    <mergeCell ref="H103:H104"/>
    <mergeCell ref="H105:H106"/>
    <mergeCell ref="H107:H108"/>
    <mergeCell ref="H110:H112"/>
    <mergeCell ref="H113:H115"/>
    <mergeCell ref="H116:H118"/>
    <mergeCell ref="I14:I16"/>
    <mergeCell ref="I17:I18"/>
    <mergeCell ref="I19:I20"/>
    <mergeCell ref="I22:I24"/>
    <mergeCell ref="I25:I26"/>
    <mergeCell ref="I27:I28"/>
    <mergeCell ref="I32:I33"/>
    <mergeCell ref="I37:I38"/>
    <mergeCell ref="I39:I40"/>
    <mergeCell ref="I41:I42"/>
    <mergeCell ref="I43:I44"/>
    <mergeCell ref="I52:I53"/>
    <mergeCell ref="I55:I56"/>
    <mergeCell ref="I59:I61"/>
    <mergeCell ref="I62:I64"/>
    <mergeCell ref="I65:I67"/>
    <mergeCell ref="I68:I70"/>
    <mergeCell ref="I71:I72"/>
    <mergeCell ref="I73:I74"/>
    <mergeCell ref="I116:I118"/>
    <mergeCell ref="J7:J10"/>
    <mergeCell ref="J14:J16"/>
    <mergeCell ref="J17:J18"/>
    <mergeCell ref="J19:J20"/>
    <mergeCell ref="J22:J24"/>
    <mergeCell ref="J25:J26"/>
    <mergeCell ref="J27:J28"/>
    <mergeCell ref="J32:J33"/>
    <mergeCell ref="J37:J38"/>
    <mergeCell ref="J39:J40"/>
    <mergeCell ref="J41:J42"/>
    <mergeCell ref="J43:J44"/>
    <mergeCell ref="J52:J53"/>
    <mergeCell ref="J55:J56"/>
    <mergeCell ref="J59:J61"/>
    <mergeCell ref="J62:J64"/>
    <mergeCell ref="J65:J67"/>
    <mergeCell ref="J68:J70"/>
    <mergeCell ref="J71:J72"/>
    <mergeCell ref="I75:I77"/>
    <mergeCell ref="I78:I80"/>
    <mergeCell ref="I81:I83"/>
    <mergeCell ref="I84:I85"/>
    <mergeCell ref="J84:J85"/>
    <mergeCell ref="J90:J91"/>
    <mergeCell ref="J97:J98"/>
    <mergeCell ref="J99:J100"/>
    <mergeCell ref="J101:J102"/>
    <mergeCell ref="I105:I106"/>
    <mergeCell ref="I107:I108"/>
    <mergeCell ref="I110:I112"/>
    <mergeCell ref="K41:K42"/>
    <mergeCell ref="K43:K44"/>
    <mergeCell ref="K52:K53"/>
    <mergeCell ref="K55:K56"/>
    <mergeCell ref="K59:K61"/>
    <mergeCell ref="K62:K64"/>
    <mergeCell ref="I113:I115"/>
    <mergeCell ref="I90:I91"/>
    <mergeCell ref="I97:I98"/>
    <mergeCell ref="I99:I100"/>
    <mergeCell ref="I101:I102"/>
    <mergeCell ref="I103:I104"/>
    <mergeCell ref="K65:K67"/>
    <mergeCell ref="K68:K70"/>
    <mergeCell ref="K71:K72"/>
    <mergeCell ref="K73:K74"/>
    <mergeCell ref="K75:K77"/>
    <mergeCell ref="J73:J74"/>
    <mergeCell ref="J75:J77"/>
    <mergeCell ref="J78:J80"/>
    <mergeCell ref="J81:J83"/>
    <mergeCell ref="K107:K108"/>
    <mergeCell ref="K110:K112"/>
    <mergeCell ref="K113:K115"/>
    <mergeCell ref="K116:K118"/>
    <mergeCell ref="A7:C10"/>
    <mergeCell ref="K78:K80"/>
    <mergeCell ref="K81:K83"/>
    <mergeCell ref="K84:K85"/>
    <mergeCell ref="K90:K91"/>
    <mergeCell ref="K97:K98"/>
    <mergeCell ref="K99:K100"/>
    <mergeCell ref="K101:K102"/>
    <mergeCell ref="K103:K104"/>
    <mergeCell ref="K105:K106"/>
    <mergeCell ref="J110:J112"/>
    <mergeCell ref="J113:J115"/>
    <mergeCell ref="J116:J118"/>
    <mergeCell ref="K7:K10"/>
    <mergeCell ref="K14:K16"/>
    <mergeCell ref="K17:K18"/>
    <mergeCell ref="K19:K20"/>
    <mergeCell ref="K22:K24"/>
    <mergeCell ref="K25:K26"/>
    <mergeCell ref="K27:K28"/>
    <mergeCell ref="K32:K33"/>
    <mergeCell ref="K37:K38"/>
    <mergeCell ref="K39:K40"/>
  </mergeCells>
  <pageMargins left="0.71" right="0.46" top="0.74803149606299202" bottom="0.46" header="0.31496062992126" footer="0.31496062992126"/>
  <pageSetup scale="46" orientation="landscape" r:id="rId1"/>
  <rowBreaks count="2" manualBreakCount="2">
    <brk id="64" max="10" man="1"/>
    <brk id="11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7"/>
  <sheetViews>
    <sheetView zoomScale="98" zoomScaleNormal="98" zoomScaleSheetLayoutView="86" workbookViewId="0">
      <selection activeCell="E96" sqref="E96"/>
    </sheetView>
  </sheetViews>
  <sheetFormatPr baseColWidth="10" defaultColWidth="11.42578125" defaultRowHeight="15"/>
  <cols>
    <col min="1" max="1" width="56.28515625" customWidth="1"/>
    <col min="3" max="3" width="12" customWidth="1"/>
    <col min="4" max="4" width="0.140625" customWidth="1"/>
    <col min="5" max="5" width="56.28515625" customWidth="1"/>
    <col min="7" max="7" width="12" customWidth="1"/>
  </cols>
  <sheetData>
    <row r="1" spans="1:7" ht="15.75">
      <c r="A1" s="202" t="str">
        <f>CARÁTULA!A9</f>
        <v>CUARTO INFORME TRIMESTRAL DEL GASTO PÚBLICO 2022</v>
      </c>
      <c r="B1" s="202"/>
      <c r="C1" s="202"/>
      <c r="D1" s="202"/>
      <c r="E1" s="202"/>
      <c r="F1" s="202"/>
      <c r="G1" s="202"/>
    </row>
    <row r="2" spans="1:7" s="168" customFormat="1">
      <c r="A2" s="203" t="s">
        <v>0</v>
      </c>
      <c r="B2" s="204"/>
      <c r="C2" s="204"/>
      <c r="D2" s="204"/>
      <c r="E2" s="204"/>
      <c r="F2" s="204"/>
      <c r="G2" s="205"/>
    </row>
    <row r="3" spans="1:7" s="168" customFormat="1">
      <c r="A3" s="206" t="str">
        <f>CARÁTULA!A8</f>
        <v>INSTITUTO TECNOLÓGICO SUPERIOR DE PEROTE</v>
      </c>
      <c r="B3" s="207"/>
      <c r="C3" s="207"/>
      <c r="D3" s="207"/>
      <c r="E3" s="207"/>
      <c r="F3" s="207"/>
      <c r="G3" s="208"/>
    </row>
    <row r="4" spans="1:7" s="168" customFormat="1">
      <c r="A4" s="206" t="s">
        <v>3</v>
      </c>
      <c r="B4" s="207"/>
      <c r="C4" s="207"/>
      <c r="D4" s="207"/>
      <c r="E4" s="207"/>
      <c r="F4" s="207"/>
      <c r="G4" s="208"/>
    </row>
    <row r="5" spans="1:7" s="168" customFormat="1">
      <c r="A5" s="206" t="s">
        <v>625</v>
      </c>
      <c r="B5" s="207"/>
      <c r="C5" s="207"/>
      <c r="D5" s="207"/>
      <c r="E5" s="207"/>
      <c r="F5" s="207"/>
      <c r="G5" s="208"/>
    </row>
    <row r="6" spans="1:7" s="168" customFormat="1">
      <c r="A6" s="187" t="s">
        <v>4</v>
      </c>
      <c r="B6" s="188"/>
      <c r="C6" s="188"/>
      <c r="D6" s="188"/>
      <c r="E6" s="188"/>
      <c r="F6" s="188"/>
      <c r="G6" s="189"/>
    </row>
    <row r="7" spans="1:7" s="168" customFormat="1">
      <c r="A7" s="190" t="s">
        <v>5</v>
      </c>
      <c r="B7" s="193">
        <v>2022</v>
      </c>
      <c r="C7" s="169" t="s">
        <v>6</v>
      </c>
      <c r="D7" s="196"/>
      <c r="E7" s="199" t="s">
        <v>5</v>
      </c>
      <c r="F7" s="193">
        <f>B7</f>
        <v>2022</v>
      </c>
      <c r="G7" s="169" t="s">
        <v>6</v>
      </c>
    </row>
    <row r="8" spans="1:7" s="168" customFormat="1">
      <c r="A8" s="191"/>
      <c r="B8" s="194"/>
      <c r="C8" s="170" t="s">
        <v>7</v>
      </c>
      <c r="D8" s="197"/>
      <c r="E8" s="200"/>
      <c r="F8" s="194"/>
      <c r="G8" s="170" t="s">
        <v>8</v>
      </c>
    </row>
    <row r="9" spans="1:7" s="168" customFormat="1">
      <c r="A9" s="192"/>
      <c r="B9" s="195"/>
      <c r="C9" s="171">
        <f>B7-1</f>
        <v>2021</v>
      </c>
      <c r="D9" s="198"/>
      <c r="E9" s="201"/>
      <c r="F9" s="195"/>
      <c r="G9" s="171">
        <f>C9</f>
        <v>2021</v>
      </c>
    </row>
    <row r="10" spans="1:7">
      <c r="A10" s="83" t="s">
        <v>9</v>
      </c>
      <c r="B10" s="163"/>
      <c r="C10" s="163"/>
      <c r="D10" s="172"/>
      <c r="E10" s="173" t="s">
        <v>10</v>
      </c>
      <c r="F10" s="163"/>
      <c r="G10" s="163"/>
    </row>
    <row r="11" spans="1:7">
      <c r="A11" s="88" t="s">
        <v>11</v>
      </c>
      <c r="B11" s="140"/>
      <c r="C11" s="140"/>
      <c r="D11" s="158"/>
      <c r="E11" s="153" t="s">
        <v>12</v>
      </c>
      <c r="F11" s="140"/>
      <c r="G11" s="140"/>
    </row>
    <row r="12" spans="1:7">
      <c r="A12" s="88" t="s">
        <v>13</v>
      </c>
      <c r="B12" s="174">
        <f>SUM(B13:B19)</f>
        <v>5142148</v>
      </c>
      <c r="C12" s="174">
        <f>SUM(C13:C19)</f>
        <v>1656005</v>
      </c>
      <c r="D12" s="158"/>
      <c r="E12" s="153" t="s">
        <v>14</v>
      </c>
      <c r="F12" s="174">
        <f>SUM(F13:F21)</f>
        <v>19136680</v>
      </c>
      <c r="G12" s="174">
        <f>SUM(G13:G21)</f>
        <v>18676617</v>
      </c>
    </row>
    <row r="13" spans="1:7">
      <c r="A13" s="175" t="s">
        <v>15</v>
      </c>
      <c r="B13" s="176">
        <v>0</v>
      </c>
      <c r="C13" s="176">
        <v>0</v>
      </c>
      <c r="D13" s="158"/>
      <c r="E13" s="155" t="s">
        <v>16</v>
      </c>
      <c r="F13" s="176">
        <v>4601976</v>
      </c>
      <c r="G13" s="176">
        <v>4648815</v>
      </c>
    </row>
    <row r="14" spans="1:7">
      <c r="A14" s="175" t="s">
        <v>17</v>
      </c>
      <c r="B14" s="176">
        <v>0</v>
      </c>
      <c r="C14" s="176">
        <v>0</v>
      </c>
      <c r="D14" s="158"/>
      <c r="E14" s="155" t="s">
        <v>18</v>
      </c>
      <c r="F14" s="176">
        <v>2493589</v>
      </c>
      <c r="G14" s="176">
        <v>2093113</v>
      </c>
    </row>
    <row r="15" spans="1:7">
      <c r="A15" s="175" t="s">
        <v>19</v>
      </c>
      <c r="B15" s="176">
        <v>5142148</v>
      </c>
      <c r="C15" s="176">
        <v>1656005</v>
      </c>
      <c r="D15" s="158"/>
      <c r="E15" s="155" t="s">
        <v>20</v>
      </c>
      <c r="F15" s="176">
        <v>0</v>
      </c>
      <c r="G15" s="176">
        <v>0</v>
      </c>
    </row>
    <row r="16" spans="1:7">
      <c r="A16" s="175" t="s">
        <v>21</v>
      </c>
      <c r="B16" s="176">
        <v>0</v>
      </c>
      <c r="C16" s="176">
        <v>0</v>
      </c>
      <c r="D16" s="158"/>
      <c r="E16" s="155" t="s">
        <v>22</v>
      </c>
      <c r="F16" s="176">
        <v>0</v>
      </c>
      <c r="G16" s="176">
        <v>0</v>
      </c>
    </row>
    <row r="17" spans="1:7">
      <c r="A17" s="175" t="s">
        <v>23</v>
      </c>
      <c r="B17" s="176">
        <v>0</v>
      </c>
      <c r="C17" s="176">
        <v>0</v>
      </c>
      <c r="D17" s="158"/>
      <c r="E17" s="155" t="s">
        <v>24</v>
      </c>
      <c r="F17" s="176">
        <v>40833</v>
      </c>
      <c r="G17" s="176">
        <v>135833</v>
      </c>
    </row>
    <row r="18" spans="1:7" ht="25.5">
      <c r="A18" s="175" t="s">
        <v>25</v>
      </c>
      <c r="B18" s="176">
        <v>0</v>
      </c>
      <c r="C18" s="176">
        <v>0</v>
      </c>
      <c r="D18" s="158"/>
      <c r="E18" s="155" t="s">
        <v>26</v>
      </c>
      <c r="F18" s="176">
        <v>0</v>
      </c>
      <c r="G18" s="176">
        <v>0</v>
      </c>
    </row>
    <row r="19" spans="1:7">
      <c r="A19" s="175" t="s">
        <v>27</v>
      </c>
      <c r="B19" s="176">
        <v>0</v>
      </c>
      <c r="C19" s="176">
        <v>0</v>
      </c>
      <c r="D19" s="158"/>
      <c r="E19" s="155" t="s">
        <v>28</v>
      </c>
      <c r="F19" s="176">
        <v>12000282</v>
      </c>
      <c r="G19" s="176">
        <v>11798856</v>
      </c>
    </row>
    <row r="20" spans="1:7" ht="25.5">
      <c r="A20" s="88" t="s">
        <v>29</v>
      </c>
      <c r="B20" s="174">
        <f>SUM(B21:B27)</f>
        <v>29598318</v>
      </c>
      <c r="C20" s="174">
        <f>SUM(C21:C27)</f>
        <v>29199146</v>
      </c>
      <c r="D20" s="158"/>
      <c r="E20" s="155" t="s">
        <v>30</v>
      </c>
      <c r="F20" s="176">
        <v>0</v>
      </c>
      <c r="G20" s="176">
        <v>0</v>
      </c>
    </row>
    <row r="21" spans="1:7">
      <c r="A21" s="175" t="s">
        <v>31</v>
      </c>
      <c r="B21" s="176">
        <v>0</v>
      </c>
      <c r="C21" s="176">
        <v>0</v>
      </c>
      <c r="D21" s="158"/>
      <c r="E21" s="155" t="s">
        <v>32</v>
      </c>
      <c r="F21" s="176">
        <v>0</v>
      </c>
      <c r="G21" s="176">
        <v>0</v>
      </c>
    </row>
    <row r="22" spans="1:7">
      <c r="A22" s="175" t="s">
        <v>33</v>
      </c>
      <c r="B22" s="176">
        <v>28115474</v>
      </c>
      <c r="C22" s="176">
        <v>27799162</v>
      </c>
      <c r="D22" s="158"/>
      <c r="E22" s="153" t="s">
        <v>34</v>
      </c>
      <c r="F22" s="174">
        <f>SUM(F23:F25)</f>
        <v>0</v>
      </c>
      <c r="G22" s="174">
        <f>SUM(G23:G25)</f>
        <v>0</v>
      </c>
    </row>
    <row r="23" spans="1:7">
      <c r="A23" s="175" t="s">
        <v>35</v>
      </c>
      <c r="B23" s="176">
        <v>1479681</v>
      </c>
      <c r="C23" s="176">
        <v>1397171</v>
      </c>
      <c r="D23" s="158"/>
      <c r="E23" s="155" t="s">
        <v>36</v>
      </c>
      <c r="F23" s="176">
        <v>0</v>
      </c>
      <c r="G23" s="176">
        <v>0</v>
      </c>
    </row>
    <row r="24" spans="1:7" ht="25.5">
      <c r="A24" s="175" t="s">
        <v>37</v>
      </c>
      <c r="B24" s="176">
        <v>3163</v>
      </c>
      <c r="C24" s="176">
        <v>2813</v>
      </c>
      <c r="D24" s="158"/>
      <c r="E24" s="155" t="s">
        <v>38</v>
      </c>
      <c r="F24" s="176">
        <v>0</v>
      </c>
      <c r="G24" s="176">
        <v>0</v>
      </c>
    </row>
    <row r="25" spans="1:7">
      <c r="A25" s="175" t="s">
        <v>39</v>
      </c>
      <c r="B25" s="176">
        <v>0</v>
      </c>
      <c r="C25" s="176">
        <v>0</v>
      </c>
      <c r="D25" s="158"/>
      <c r="E25" s="155" t="s">
        <v>40</v>
      </c>
      <c r="F25" s="176">
        <v>0</v>
      </c>
      <c r="G25" s="176">
        <v>0</v>
      </c>
    </row>
    <row r="26" spans="1:7">
      <c r="A26" s="175" t="s">
        <v>41</v>
      </c>
      <c r="B26" s="176">
        <v>0</v>
      </c>
      <c r="C26" s="176">
        <v>0</v>
      </c>
      <c r="D26" s="158"/>
      <c r="E26" s="153" t="s">
        <v>42</v>
      </c>
      <c r="F26" s="174">
        <f>SUM(F27:F28)</f>
        <v>0</v>
      </c>
      <c r="G26" s="174">
        <f>SUM(G27:G28)</f>
        <v>0</v>
      </c>
    </row>
    <row r="27" spans="1:7" ht="25.5">
      <c r="A27" s="175" t="s">
        <v>43</v>
      </c>
      <c r="B27" s="176">
        <v>0</v>
      </c>
      <c r="C27" s="176">
        <v>0</v>
      </c>
      <c r="D27" s="158"/>
      <c r="E27" s="155" t="s">
        <v>44</v>
      </c>
      <c r="F27" s="176">
        <v>0</v>
      </c>
      <c r="G27" s="176">
        <v>0</v>
      </c>
    </row>
    <row r="28" spans="1:7">
      <c r="A28" s="88" t="s">
        <v>45</v>
      </c>
      <c r="B28" s="174">
        <f>SUM(B29:B33)</f>
        <v>0</v>
      </c>
      <c r="C28" s="174">
        <f>SUM(C29:C33)</f>
        <v>0</v>
      </c>
      <c r="D28" s="158"/>
      <c r="E28" s="155" t="s">
        <v>46</v>
      </c>
      <c r="F28" s="176">
        <v>0</v>
      </c>
      <c r="G28" s="176">
        <v>0</v>
      </c>
    </row>
    <row r="29" spans="1:7" ht="25.5">
      <c r="A29" s="175" t="s">
        <v>47</v>
      </c>
      <c r="B29" s="176">
        <v>0</v>
      </c>
      <c r="C29" s="176">
        <v>0</v>
      </c>
      <c r="D29" s="158"/>
      <c r="E29" s="153" t="s">
        <v>48</v>
      </c>
      <c r="F29" s="174">
        <v>0</v>
      </c>
      <c r="G29" s="174">
        <v>0</v>
      </c>
    </row>
    <row r="30" spans="1:7" ht="25.5">
      <c r="A30" s="175" t="s">
        <v>49</v>
      </c>
      <c r="B30" s="176">
        <v>0</v>
      </c>
      <c r="C30" s="176">
        <v>0</v>
      </c>
      <c r="D30" s="158"/>
      <c r="E30" s="153" t="s">
        <v>50</v>
      </c>
      <c r="F30" s="174">
        <f>SUM(F31:F33)</f>
        <v>0</v>
      </c>
      <c r="G30" s="174">
        <f>SUM(G31:G33)</f>
        <v>0</v>
      </c>
    </row>
    <row r="31" spans="1:7" ht="25.5">
      <c r="A31" s="175" t="s">
        <v>51</v>
      </c>
      <c r="B31" s="176">
        <v>0</v>
      </c>
      <c r="C31" s="176">
        <v>0</v>
      </c>
      <c r="D31" s="158"/>
      <c r="E31" s="155" t="s">
        <v>52</v>
      </c>
      <c r="F31" s="176">
        <v>0</v>
      </c>
      <c r="G31" s="176">
        <v>0</v>
      </c>
    </row>
    <row r="32" spans="1:7">
      <c r="A32" s="175" t="s">
        <v>53</v>
      </c>
      <c r="B32" s="176">
        <v>0</v>
      </c>
      <c r="C32" s="176">
        <v>0</v>
      </c>
      <c r="D32" s="158"/>
      <c r="E32" s="155" t="s">
        <v>54</v>
      </c>
      <c r="F32" s="176">
        <v>0</v>
      </c>
      <c r="G32" s="176">
        <v>0</v>
      </c>
    </row>
    <row r="33" spans="1:7">
      <c r="A33" s="175" t="s">
        <v>55</v>
      </c>
      <c r="B33" s="176">
        <v>0</v>
      </c>
      <c r="C33" s="176">
        <v>0</v>
      </c>
      <c r="D33" s="158"/>
      <c r="E33" s="155" t="s">
        <v>56</v>
      </c>
      <c r="F33" s="176">
        <v>0</v>
      </c>
      <c r="G33" s="176">
        <v>0</v>
      </c>
    </row>
    <row r="34" spans="1:7" ht="25.5">
      <c r="A34" s="88" t="s">
        <v>57</v>
      </c>
      <c r="B34" s="174">
        <f>SUM(B35:B39)</f>
        <v>0</v>
      </c>
      <c r="C34" s="174">
        <f>SUM(C35:C39)</f>
        <v>0</v>
      </c>
      <c r="D34" s="158"/>
      <c r="E34" s="153" t="s">
        <v>58</v>
      </c>
      <c r="F34" s="174">
        <f>SUM(F35:F40)</f>
        <v>0</v>
      </c>
      <c r="G34" s="174">
        <f>SUM(G35:G40)</f>
        <v>0</v>
      </c>
    </row>
    <row r="35" spans="1:7">
      <c r="A35" s="175" t="s">
        <v>59</v>
      </c>
      <c r="B35" s="176">
        <v>0</v>
      </c>
      <c r="C35" s="176">
        <v>0</v>
      </c>
      <c r="D35" s="158"/>
      <c r="E35" s="155" t="s">
        <v>60</v>
      </c>
      <c r="F35" s="176">
        <v>0</v>
      </c>
      <c r="G35" s="176">
        <v>0</v>
      </c>
    </row>
    <row r="36" spans="1:7">
      <c r="A36" s="175" t="s">
        <v>61</v>
      </c>
      <c r="B36" s="176">
        <v>0</v>
      </c>
      <c r="C36" s="176">
        <v>0</v>
      </c>
      <c r="D36" s="158"/>
      <c r="E36" s="155" t="s">
        <v>62</v>
      </c>
      <c r="F36" s="176">
        <v>0</v>
      </c>
      <c r="G36" s="176">
        <v>0</v>
      </c>
    </row>
    <row r="37" spans="1:7">
      <c r="A37" s="175" t="s">
        <v>63</v>
      </c>
      <c r="B37" s="176">
        <v>0</v>
      </c>
      <c r="C37" s="176">
        <v>0</v>
      </c>
      <c r="D37" s="158"/>
      <c r="E37" s="155" t="s">
        <v>64</v>
      </c>
      <c r="F37" s="176">
        <v>0</v>
      </c>
      <c r="G37" s="176">
        <v>0</v>
      </c>
    </row>
    <row r="38" spans="1:7" ht="22.5" customHeight="1">
      <c r="A38" s="175" t="s">
        <v>65</v>
      </c>
      <c r="B38" s="176">
        <v>0</v>
      </c>
      <c r="C38" s="176">
        <v>0</v>
      </c>
      <c r="D38" s="158"/>
      <c r="E38" s="155" t="s">
        <v>66</v>
      </c>
      <c r="F38" s="176">
        <v>0</v>
      </c>
      <c r="G38" s="176">
        <v>0</v>
      </c>
    </row>
    <row r="39" spans="1:7" ht="25.5">
      <c r="A39" s="175" t="s">
        <v>67</v>
      </c>
      <c r="B39" s="176">
        <v>0</v>
      </c>
      <c r="C39" s="176">
        <v>0</v>
      </c>
      <c r="D39" s="158"/>
      <c r="E39" s="155" t="s">
        <v>68</v>
      </c>
      <c r="F39" s="176">
        <v>0</v>
      </c>
      <c r="G39" s="176">
        <v>0</v>
      </c>
    </row>
    <row r="40" spans="1:7">
      <c r="A40" s="88" t="s">
        <v>69</v>
      </c>
      <c r="B40" s="174">
        <v>0</v>
      </c>
      <c r="C40" s="174">
        <v>0</v>
      </c>
      <c r="D40" s="158"/>
      <c r="E40" s="155" t="s">
        <v>70</v>
      </c>
      <c r="F40" s="176">
        <v>0</v>
      </c>
      <c r="G40" s="176">
        <v>0</v>
      </c>
    </row>
    <row r="41" spans="1:7">
      <c r="A41" s="88" t="s">
        <v>71</v>
      </c>
      <c r="B41" s="174">
        <f>SUM(B42:B43)</f>
        <v>0</v>
      </c>
      <c r="C41" s="174">
        <f>SUM(C42:C43)</f>
        <v>0</v>
      </c>
      <c r="D41" s="158"/>
      <c r="E41" s="153" t="s">
        <v>72</v>
      </c>
      <c r="F41" s="174">
        <f>SUM(F42:F44)</f>
        <v>0</v>
      </c>
      <c r="G41" s="174">
        <f>SUM(G42:G44)</f>
        <v>0</v>
      </c>
    </row>
    <row r="42" spans="1:7" ht="25.5">
      <c r="A42" s="175" t="s">
        <v>73</v>
      </c>
      <c r="B42" s="176">
        <v>0</v>
      </c>
      <c r="C42" s="176">
        <v>0</v>
      </c>
      <c r="D42" s="158"/>
      <c r="E42" s="155" t="s">
        <v>74</v>
      </c>
      <c r="F42" s="176">
        <v>0</v>
      </c>
      <c r="G42" s="176">
        <v>0</v>
      </c>
    </row>
    <row r="43" spans="1:7">
      <c r="A43" s="175" t="s">
        <v>75</v>
      </c>
      <c r="B43" s="176">
        <v>0</v>
      </c>
      <c r="C43" s="176">
        <v>0</v>
      </c>
      <c r="D43" s="158"/>
      <c r="E43" s="155" t="s">
        <v>76</v>
      </c>
      <c r="F43" s="176">
        <v>0</v>
      </c>
      <c r="G43" s="176">
        <v>0</v>
      </c>
    </row>
    <row r="44" spans="1:7">
      <c r="A44" s="88" t="s">
        <v>77</v>
      </c>
      <c r="B44" s="174">
        <f>SUM(B45:B48)</f>
        <v>0</v>
      </c>
      <c r="C44" s="174">
        <f>SUM(C45:C48)</f>
        <v>0</v>
      </c>
      <c r="D44" s="158"/>
      <c r="E44" s="155" t="s">
        <v>78</v>
      </c>
      <c r="F44" s="176">
        <v>0</v>
      </c>
      <c r="G44" s="176">
        <v>0</v>
      </c>
    </row>
    <row r="45" spans="1:7">
      <c r="A45" s="175" t="s">
        <v>79</v>
      </c>
      <c r="B45" s="176">
        <v>0</v>
      </c>
      <c r="C45" s="176">
        <v>0</v>
      </c>
      <c r="D45" s="158"/>
      <c r="E45" s="153" t="s">
        <v>80</v>
      </c>
      <c r="F45" s="174">
        <f>SUM(F46:F48)</f>
        <v>0</v>
      </c>
      <c r="G45" s="174">
        <f>SUM(G46:G48)</f>
        <v>0</v>
      </c>
    </row>
    <row r="46" spans="1:7">
      <c r="A46" s="175" t="s">
        <v>81</v>
      </c>
      <c r="B46" s="176">
        <v>0</v>
      </c>
      <c r="C46" s="176">
        <v>0</v>
      </c>
      <c r="D46" s="158"/>
      <c r="E46" s="155" t="s">
        <v>82</v>
      </c>
      <c r="F46" s="176">
        <v>0</v>
      </c>
      <c r="G46" s="176">
        <v>0</v>
      </c>
    </row>
    <row r="47" spans="1:7" ht="25.5">
      <c r="A47" s="175" t="s">
        <v>83</v>
      </c>
      <c r="B47" s="176">
        <v>0</v>
      </c>
      <c r="C47" s="176">
        <v>0</v>
      </c>
      <c r="D47" s="158"/>
      <c r="E47" s="155" t="s">
        <v>84</v>
      </c>
      <c r="F47" s="176">
        <v>0</v>
      </c>
      <c r="G47" s="176">
        <v>0</v>
      </c>
    </row>
    <row r="48" spans="1:7">
      <c r="A48" s="175" t="s">
        <v>85</v>
      </c>
      <c r="B48" s="176">
        <v>0</v>
      </c>
      <c r="C48" s="176">
        <v>0</v>
      </c>
      <c r="D48" s="158"/>
      <c r="E48" s="155" t="s">
        <v>86</v>
      </c>
      <c r="F48" s="176">
        <v>0</v>
      </c>
      <c r="G48" s="176">
        <v>0</v>
      </c>
    </row>
    <row r="49" spans="1:7">
      <c r="A49" s="140"/>
      <c r="B49" s="176"/>
      <c r="C49" s="176"/>
      <c r="D49" s="158"/>
      <c r="E49" s="159"/>
      <c r="F49" s="176"/>
      <c r="G49" s="176"/>
    </row>
    <row r="50" spans="1:7">
      <c r="A50" s="88" t="s">
        <v>87</v>
      </c>
      <c r="B50" s="174">
        <f>B12+B20+B28+B34+B40+B41+B44</f>
        <v>34740466</v>
      </c>
      <c r="C50" s="174">
        <f>C12+C20+C28+C34+C40+C41+C44</f>
        <v>30855151</v>
      </c>
      <c r="D50" s="158"/>
      <c r="E50" s="153" t="s">
        <v>88</v>
      </c>
      <c r="F50" s="174">
        <f>F12+F22+F26+F29+F30+F34+F41+F45</f>
        <v>19136680</v>
      </c>
      <c r="G50" s="174">
        <f>G12+G22+G26+G29+G30+G34+G41+G45</f>
        <v>18676617</v>
      </c>
    </row>
    <row r="51" spans="1:7">
      <c r="A51" s="83" t="s">
        <v>89</v>
      </c>
      <c r="B51" s="177"/>
      <c r="C51" s="177"/>
      <c r="D51" s="172"/>
      <c r="E51" s="173" t="s">
        <v>90</v>
      </c>
      <c r="F51" s="177"/>
      <c r="G51" s="177"/>
    </row>
    <row r="52" spans="1:7">
      <c r="A52" s="140" t="s">
        <v>91</v>
      </c>
      <c r="B52" s="176">
        <v>0</v>
      </c>
      <c r="C52" s="176">
        <v>0</v>
      </c>
      <c r="D52" s="158"/>
      <c r="E52" s="178" t="s">
        <v>92</v>
      </c>
      <c r="F52" s="176">
        <v>0</v>
      </c>
      <c r="G52" s="176">
        <v>0</v>
      </c>
    </row>
    <row r="53" spans="1:7">
      <c r="A53" s="179" t="s">
        <v>93</v>
      </c>
      <c r="B53" s="176">
        <v>0</v>
      </c>
      <c r="C53" s="176">
        <v>0</v>
      </c>
      <c r="D53" s="158"/>
      <c r="E53" s="178" t="s">
        <v>94</v>
      </c>
      <c r="F53" s="176">
        <v>0</v>
      </c>
      <c r="G53" s="176">
        <v>0</v>
      </c>
    </row>
    <row r="54" spans="1:7">
      <c r="A54" s="179" t="s">
        <v>95</v>
      </c>
      <c r="B54" s="176">
        <v>23329742</v>
      </c>
      <c r="C54" s="176">
        <v>23329742</v>
      </c>
      <c r="D54" s="158"/>
      <c r="E54" s="178" t="s">
        <v>96</v>
      </c>
      <c r="F54" s="176">
        <v>0</v>
      </c>
      <c r="G54" s="176">
        <v>0</v>
      </c>
    </row>
    <row r="55" spans="1:7">
      <c r="A55" s="179" t="s">
        <v>97</v>
      </c>
      <c r="B55" s="176">
        <v>12252919</v>
      </c>
      <c r="C55" s="176">
        <v>11456138</v>
      </c>
      <c r="D55" s="158"/>
      <c r="E55" s="178" t="s">
        <v>98</v>
      </c>
      <c r="F55" s="176">
        <v>0</v>
      </c>
      <c r="G55" s="176">
        <v>0</v>
      </c>
    </row>
    <row r="56" spans="1:7" ht="25.5">
      <c r="A56" s="179" t="s">
        <v>99</v>
      </c>
      <c r="B56" s="176">
        <v>353063</v>
      </c>
      <c r="C56" s="176">
        <v>333662</v>
      </c>
      <c r="D56" s="158"/>
      <c r="E56" s="178" t="s">
        <v>100</v>
      </c>
      <c r="F56" s="176">
        <v>0</v>
      </c>
      <c r="G56" s="176">
        <v>0</v>
      </c>
    </row>
    <row r="57" spans="1:7">
      <c r="A57" s="179" t="s">
        <v>101</v>
      </c>
      <c r="B57" s="176">
        <v>0</v>
      </c>
      <c r="C57" s="176">
        <v>0</v>
      </c>
      <c r="D57" s="158"/>
      <c r="E57" s="178" t="s">
        <v>102</v>
      </c>
      <c r="F57" s="176">
        <v>0</v>
      </c>
      <c r="G57" s="176">
        <v>0</v>
      </c>
    </row>
    <row r="58" spans="1:7">
      <c r="A58" s="140" t="s">
        <v>103</v>
      </c>
      <c r="B58" s="176">
        <v>0</v>
      </c>
      <c r="C58" s="176">
        <v>0</v>
      </c>
      <c r="D58" s="158"/>
      <c r="E58" s="159"/>
      <c r="F58" s="176"/>
      <c r="G58" s="176"/>
    </row>
    <row r="59" spans="1:7">
      <c r="A59" s="179" t="s">
        <v>104</v>
      </c>
      <c r="B59" s="176">
        <v>0</v>
      </c>
      <c r="C59" s="176">
        <v>0</v>
      </c>
      <c r="D59" s="158"/>
      <c r="E59" s="153" t="s">
        <v>105</v>
      </c>
      <c r="F59" s="174">
        <f>SUM(F52:F57)</f>
        <v>0</v>
      </c>
      <c r="G59" s="174">
        <f>SUM(G52:G57)</f>
        <v>0</v>
      </c>
    </row>
    <row r="60" spans="1:7">
      <c r="A60" s="179" t="s">
        <v>106</v>
      </c>
      <c r="B60" s="176">
        <v>0</v>
      </c>
      <c r="C60" s="176">
        <v>0</v>
      </c>
      <c r="D60" s="158"/>
      <c r="E60" s="159"/>
      <c r="F60" s="176"/>
      <c r="G60" s="176"/>
    </row>
    <row r="61" spans="1:7">
      <c r="A61" s="140"/>
      <c r="B61" s="176"/>
      <c r="C61" s="176"/>
      <c r="D61" s="158"/>
      <c r="E61" s="153" t="s">
        <v>107</v>
      </c>
      <c r="F61" s="174">
        <f>+F50+F59</f>
        <v>19136680</v>
      </c>
      <c r="G61" s="174">
        <f>G59+G50</f>
        <v>18676617</v>
      </c>
    </row>
    <row r="62" spans="1:7">
      <c r="A62" s="88" t="s">
        <v>108</v>
      </c>
      <c r="B62" s="174">
        <f>SUM(B52:B60)</f>
        <v>35935724</v>
      </c>
      <c r="C62" s="174">
        <f>SUM(C52:C60)</f>
        <v>35119542</v>
      </c>
      <c r="D62" s="158"/>
      <c r="E62" s="159"/>
      <c r="F62" s="174"/>
      <c r="G62" s="174"/>
    </row>
    <row r="63" spans="1:7">
      <c r="A63" s="140"/>
      <c r="B63" s="176"/>
      <c r="C63" s="176"/>
      <c r="D63" s="158"/>
      <c r="E63" s="153" t="s">
        <v>109</v>
      </c>
      <c r="F63" s="176"/>
      <c r="G63" s="176"/>
    </row>
    <row r="64" spans="1:7">
      <c r="A64" s="88" t="s">
        <v>110</v>
      </c>
      <c r="B64" s="174">
        <f>B50+B62</f>
        <v>70676190</v>
      </c>
      <c r="C64" s="174">
        <f>C50+C62</f>
        <v>65974693</v>
      </c>
      <c r="D64" s="158"/>
      <c r="E64" s="159"/>
      <c r="F64" s="174"/>
      <c r="G64" s="174"/>
    </row>
    <row r="65" spans="1:7">
      <c r="A65" s="140"/>
      <c r="B65" s="140"/>
      <c r="C65" s="140"/>
      <c r="D65" s="158"/>
      <c r="E65" s="153" t="s">
        <v>111</v>
      </c>
      <c r="F65" s="174">
        <f>SUM(F66:F68)</f>
        <v>4347</v>
      </c>
      <c r="G65" s="174">
        <f>SUM(G66:G68)</f>
        <v>4347</v>
      </c>
    </row>
    <row r="66" spans="1:7">
      <c r="A66" s="140"/>
      <c r="B66" s="140"/>
      <c r="C66" s="140"/>
      <c r="D66" s="158"/>
      <c r="E66" s="159" t="s">
        <v>112</v>
      </c>
      <c r="F66" s="176">
        <v>0</v>
      </c>
      <c r="G66" s="176">
        <v>0</v>
      </c>
    </row>
    <row r="67" spans="1:7">
      <c r="A67" s="140"/>
      <c r="B67" s="140"/>
      <c r="C67" s="140"/>
      <c r="D67" s="158"/>
      <c r="E67" s="159" t="s">
        <v>113</v>
      </c>
      <c r="F67" s="176">
        <v>4347</v>
      </c>
      <c r="G67" s="176">
        <v>4347</v>
      </c>
    </row>
    <row r="68" spans="1:7">
      <c r="A68" s="140"/>
      <c r="B68" s="140"/>
      <c r="C68" s="140"/>
      <c r="D68" s="158"/>
      <c r="E68" s="159" t="s">
        <v>114</v>
      </c>
      <c r="F68" s="176">
        <v>0</v>
      </c>
      <c r="G68" s="176">
        <v>0</v>
      </c>
    </row>
    <row r="69" spans="1:7">
      <c r="A69" s="140"/>
      <c r="B69" s="140"/>
      <c r="C69" s="140"/>
      <c r="D69" s="158"/>
      <c r="E69" s="159"/>
      <c r="F69" s="176"/>
      <c r="G69" s="176"/>
    </row>
    <row r="70" spans="1:7">
      <c r="A70" s="140"/>
      <c r="B70" s="140"/>
      <c r="C70" s="140"/>
      <c r="D70" s="158"/>
      <c r="E70" s="153" t="s">
        <v>115</v>
      </c>
      <c r="F70" s="174">
        <f>SUM(F71:F75)</f>
        <v>51535163</v>
      </c>
      <c r="G70" s="174">
        <f>SUM(G71:G75)</f>
        <v>47293729</v>
      </c>
    </row>
    <row r="71" spans="1:7">
      <c r="A71" s="140"/>
      <c r="B71" s="140"/>
      <c r="C71" s="140"/>
      <c r="D71" s="158"/>
      <c r="E71" s="159" t="s">
        <v>116</v>
      </c>
      <c r="F71" s="176">
        <v>4620470</v>
      </c>
      <c r="G71" s="176">
        <v>166155</v>
      </c>
    </row>
    <row r="72" spans="1:7">
      <c r="A72" s="140"/>
      <c r="B72" s="140"/>
      <c r="C72" s="140"/>
      <c r="D72" s="158"/>
      <c r="E72" s="159" t="s">
        <v>117</v>
      </c>
      <c r="F72" s="176">
        <v>16831128</v>
      </c>
      <c r="G72" s="176">
        <v>17044009</v>
      </c>
    </row>
    <row r="73" spans="1:7">
      <c r="A73" s="140"/>
      <c r="B73" s="140"/>
      <c r="C73" s="140"/>
      <c r="D73" s="158"/>
      <c r="E73" s="159" t="s">
        <v>118</v>
      </c>
      <c r="F73" s="176">
        <v>17139723</v>
      </c>
      <c r="G73" s="176">
        <v>17139723</v>
      </c>
    </row>
    <row r="74" spans="1:7">
      <c r="A74" s="140"/>
      <c r="B74" s="140"/>
      <c r="C74" s="140"/>
      <c r="D74" s="158"/>
      <c r="E74" s="159" t="s">
        <v>119</v>
      </c>
      <c r="F74" s="176">
        <v>0</v>
      </c>
      <c r="G74" s="176">
        <v>0</v>
      </c>
    </row>
    <row r="75" spans="1:7">
      <c r="A75" s="140"/>
      <c r="B75" s="140"/>
      <c r="C75" s="140"/>
      <c r="D75" s="158"/>
      <c r="E75" s="159" t="s">
        <v>120</v>
      </c>
      <c r="F75" s="176">
        <v>12943842</v>
      </c>
      <c r="G75" s="176">
        <v>12943842</v>
      </c>
    </row>
    <row r="76" spans="1:7">
      <c r="A76" s="140"/>
      <c r="B76" s="140"/>
      <c r="C76" s="140"/>
      <c r="D76" s="158"/>
      <c r="E76" s="159"/>
      <c r="F76" s="176"/>
      <c r="G76" s="176"/>
    </row>
    <row r="77" spans="1:7" ht="25.5">
      <c r="A77" s="140"/>
      <c r="B77" s="140"/>
      <c r="C77" s="140"/>
      <c r="D77" s="158"/>
      <c r="E77" s="153" t="s">
        <v>121</v>
      </c>
      <c r="F77" s="174">
        <f>SUM(F78:F79)</f>
        <v>0</v>
      </c>
      <c r="G77" s="174">
        <f>SUM(G78:G79)</f>
        <v>0</v>
      </c>
    </row>
    <row r="78" spans="1:7">
      <c r="A78" s="140"/>
      <c r="B78" s="140"/>
      <c r="C78" s="140"/>
      <c r="D78" s="158"/>
      <c r="E78" s="159" t="s">
        <v>122</v>
      </c>
      <c r="F78" s="176">
        <v>0</v>
      </c>
      <c r="G78" s="176">
        <v>0</v>
      </c>
    </row>
    <row r="79" spans="1:7">
      <c r="A79" s="140"/>
      <c r="B79" s="140"/>
      <c r="C79" s="140"/>
      <c r="D79" s="158"/>
      <c r="E79" s="159" t="s">
        <v>123</v>
      </c>
      <c r="F79" s="176">
        <v>0</v>
      </c>
      <c r="G79" s="176">
        <v>0</v>
      </c>
    </row>
    <row r="80" spans="1:7">
      <c r="A80" s="140"/>
      <c r="B80" s="140"/>
      <c r="C80" s="140"/>
      <c r="D80" s="158"/>
      <c r="E80" s="159"/>
      <c r="F80" s="176"/>
      <c r="G80" s="176"/>
    </row>
    <row r="81" spans="1:9">
      <c r="A81" s="140"/>
      <c r="B81" s="140"/>
      <c r="C81" s="140"/>
      <c r="D81" s="158"/>
      <c r="E81" s="153" t="s">
        <v>124</v>
      </c>
      <c r="F81" s="174">
        <f>F65+F70+F77</f>
        <v>51539510</v>
      </c>
      <c r="G81" s="174">
        <f>G65+G70+G77</f>
        <v>47298076</v>
      </c>
    </row>
    <row r="82" spans="1:9">
      <c r="A82" s="140"/>
      <c r="B82" s="140"/>
      <c r="C82" s="140"/>
      <c r="D82" s="158"/>
      <c r="E82" s="159"/>
      <c r="F82" s="176"/>
      <c r="G82" s="176"/>
      <c r="I82" t="str">
        <f>IF(G83=C64,"","NO CUADRA año anterior")</f>
        <v/>
      </c>
    </row>
    <row r="83" spans="1:9">
      <c r="A83" s="140"/>
      <c r="B83" s="140"/>
      <c r="C83" s="140"/>
      <c r="D83" s="158"/>
      <c r="E83" s="153" t="s">
        <v>125</v>
      </c>
      <c r="F83" s="174">
        <f>F81+F61</f>
        <v>70676190</v>
      </c>
      <c r="G83" s="174">
        <f>G81+G61</f>
        <v>65974693</v>
      </c>
      <c r="I83" t="str">
        <f>IF(F83=B64,"","NO CUADRA año actual")</f>
        <v/>
      </c>
    </row>
    <row r="84" spans="1:9">
      <c r="A84" s="89"/>
      <c r="B84" s="89"/>
      <c r="C84" s="89"/>
      <c r="D84" s="160"/>
      <c r="E84" s="161"/>
      <c r="F84" s="89"/>
      <c r="G84" s="150"/>
    </row>
    <row r="87" spans="1:9">
      <c r="I87" s="180" t="s">
        <v>126</v>
      </c>
    </row>
  </sheetData>
  <mergeCells count="11">
    <mergeCell ref="A1:G1"/>
    <mergeCell ref="A2:G2"/>
    <mergeCell ref="A3:G3"/>
    <mergeCell ref="A4:G4"/>
    <mergeCell ref="A5:G5"/>
    <mergeCell ref="A6:G6"/>
    <mergeCell ref="A7:A9"/>
    <mergeCell ref="B7:B9"/>
    <mergeCell ref="D7:D9"/>
    <mergeCell ref="E7:E9"/>
    <mergeCell ref="F7:F9"/>
  </mergeCells>
  <pageMargins left="1.1023622047244099" right="0.70866141732283505" top="0.47244094488188998" bottom="0.47244094488188998" header="0.31496062992126" footer="0.31496062992126"/>
  <pageSetup scale="65" orientation="landscape" r:id="rId1"/>
  <rowBreaks count="1" manualBreakCount="1">
    <brk id="4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topLeftCell="A28" workbookViewId="0">
      <selection activeCell="D56" sqref="D56"/>
    </sheetView>
  </sheetViews>
  <sheetFormatPr baseColWidth="10" defaultColWidth="11.42578125" defaultRowHeight="15"/>
  <cols>
    <col min="1" max="1" width="19.7109375" customWidth="1"/>
    <col min="2" max="2" width="14.140625" customWidth="1"/>
    <col min="3" max="3" width="13.28515625" customWidth="1"/>
    <col min="4" max="4" width="14.28515625" customWidth="1"/>
    <col min="5" max="5" width="14.7109375" customWidth="1"/>
    <col min="6" max="6" width="17.28515625" customWidth="1"/>
    <col min="7" max="7" width="12.28515625" customWidth="1"/>
    <col min="8" max="8" width="12.5703125" customWidth="1"/>
    <col min="9" max="9" width="17.140625" customWidth="1"/>
  </cols>
  <sheetData>
    <row r="1" spans="1:9" ht="15.75">
      <c r="A1" s="202" t="str">
        <f>'1SIT FINANC'!A1:G1</f>
        <v>CUARTO INFORME TRIMESTRAL DEL GASTO PÚBLICO 2022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35" t="str">
        <f>'1SIT FINANC'!A2:G2</f>
        <v>GOBIERNO DEL ESTADO DE VERACRUZ DE IGNACIO DE LA LLAVE</v>
      </c>
      <c r="B2" s="236"/>
      <c r="C2" s="236"/>
      <c r="D2" s="236"/>
      <c r="E2" s="236"/>
      <c r="F2" s="236"/>
      <c r="G2" s="236"/>
      <c r="H2" s="236"/>
      <c r="I2" s="237"/>
    </row>
    <row r="3" spans="1:9">
      <c r="A3" s="235" t="str">
        <f>'1SIT FINANC'!A3:G3</f>
        <v>INSTITUTO TECNOLÓGICO SUPERIOR DE PEROTE</v>
      </c>
      <c r="B3" s="236"/>
      <c r="C3" s="236"/>
      <c r="D3" s="236"/>
      <c r="E3" s="236"/>
      <c r="F3" s="236"/>
      <c r="G3" s="236"/>
      <c r="H3" s="236"/>
      <c r="I3" s="237"/>
    </row>
    <row r="4" spans="1:9">
      <c r="A4" s="235" t="s">
        <v>127</v>
      </c>
      <c r="B4" s="236"/>
      <c r="C4" s="236"/>
      <c r="D4" s="236"/>
      <c r="E4" s="236"/>
      <c r="F4" s="236"/>
      <c r="G4" s="236"/>
      <c r="H4" s="236"/>
      <c r="I4" s="237"/>
    </row>
    <row r="5" spans="1:9">
      <c r="A5" s="235" t="s">
        <v>626</v>
      </c>
      <c r="B5" s="236"/>
      <c r="C5" s="236"/>
      <c r="D5" s="236"/>
      <c r="E5" s="236"/>
      <c r="F5" s="236"/>
      <c r="G5" s="236"/>
      <c r="H5" s="236"/>
      <c r="I5" s="237"/>
    </row>
    <row r="6" spans="1:9">
      <c r="A6" s="235" t="s">
        <v>4</v>
      </c>
      <c r="B6" s="236"/>
      <c r="C6" s="236"/>
      <c r="D6" s="236"/>
      <c r="E6" s="236"/>
      <c r="F6" s="236"/>
      <c r="G6" s="236"/>
      <c r="H6" s="236"/>
      <c r="I6" s="237"/>
    </row>
    <row r="7" spans="1:9">
      <c r="A7" s="203" t="s">
        <v>128</v>
      </c>
      <c r="B7" s="205"/>
      <c r="C7" s="60" t="s">
        <v>129</v>
      </c>
      <c r="D7" s="60" t="s">
        <v>130</v>
      </c>
      <c r="E7" s="60" t="s">
        <v>131</v>
      </c>
      <c r="F7" s="60" t="s">
        <v>132</v>
      </c>
      <c r="G7" s="60" t="s">
        <v>133</v>
      </c>
      <c r="H7" s="60" t="s">
        <v>134</v>
      </c>
      <c r="I7" s="60" t="s">
        <v>134</v>
      </c>
    </row>
    <row r="8" spans="1:9">
      <c r="A8" s="206" t="s">
        <v>135</v>
      </c>
      <c r="B8" s="208"/>
      <c r="C8" s="62" t="s">
        <v>136</v>
      </c>
      <c r="D8" s="62" t="s">
        <v>137</v>
      </c>
      <c r="E8" s="62" t="s">
        <v>138</v>
      </c>
      <c r="F8" s="62" t="s">
        <v>139</v>
      </c>
      <c r="G8" s="62" t="s">
        <v>140</v>
      </c>
      <c r="H8" s="62" t="s">
        <v>141</v>
      </c>
      <c r="I8" s="62" t="s">
        <v>142</v>
      </c>
    </row>
    <row r="9" spans="1:9">
      <c r="A9" s="238"/>
      <c r="B9" s="239"/>
      <c r="C9" s="62" t="s">
        <v>8</v>
      </c>
      <c r="D9" s="145"/>
      <c r="E9" s="145"/>
      <c r="F9" s="62" t="s">
        <v>143</v>
      </c>
      <c r="G9" s="62" t="s">
        <v>144</v>
      </c>
      <c r="H9" s="62" t="s">
        <v>145</v>
      </c>
      <c r="I9" s="62" t="s">
        <v>146</v>
      </c>
    </row>
    <row r="10" spans="1:9">
      <c r="A10" s="238"/>
      <c r="B10" s="239"/>
      <c r="C10" s="62" t="s">
        <v>147</v>
      </c>
      <c r="D10" s="145"/>
      <c r="E10" s="145"/>
      <c r="F10" s="145"/>
      <c r="G10" s="62" t="s">
        <v>148</v>
      </c>
      <c r="H10" s="145"/>
      <c r="I10" s="62" t="s">
        <v>149</v>
      </c>
    </row>
    <row r="11" spans="1:9">
      <c r="A11" s="231"/>
      <c r="B11" s="232"/>
      <c r="C11" s="91"/>
      <c r="D11" s="91"/>
      <c r="E11" s="91"/>
      <c r="F11" s="91"/>
      <c r="G11" s="91"/>
      <c r="H11" s="91"/>
      <c r="I11" s="63" t="s">
        <v>150</v>
      </c>
    </row>
    <row r="12" spans="1:9">
      <c r="A12" s="233"/>
      <c r="B12" s="234"/>
      <c r="C12" s="152"/>
      <c r="D12" s="152"/>
      <c r="E12" s="152"/>
      <c r="F12" s="152"/>
      <c r="G12" s="152"/>
      <c r="H12" s="152"/>
      <c r="I12" s="152"/>
    </row>
    <row r="13" spans="1:9" s="55" customFormat="1" ht="12.75">
      <c r="A13" s="229" t="s">
        <v>151</v>
      </c>
      <c r="B13" s="230"/>
      <c r="C13" s="140"/>
      <c r="D13" s="140"/>
      <c r="E13" s="140"/>
      <c r="F13" s="140"/>
      <c r="G13" s="140"/>
      <c r="H13" s="140"/>
      <c r="I13" s="140"/>
    </row>
    <row r="14" spans="1:9" s="55" customFormat="1" ht="12.75">
      <c r="A14" s="229" t="s">
        <v>152</v>
      </c>
      <c r="B14" s="230"/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</row>
    <row r="15" spans="1:9" s="55" customFormat="1" ht="12.75">
      <c r="A15" s="221" t="s">
        <v>153</v>
      </c>
      <c r="B15" s="222"/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</row>
    <row r="16" spans="1:9" s="55" customFormat="1" ht="12.75">
      <c r="A16" s="221" t="s">
        <v>154</v>
      </c>
      <c r="B16" s="222"/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</row>
    <row r="17" spans="1:11" s="55" customFormat="1" ht="12.75">
      <c r="A17" s="221" t="s">
        <v>155</v>
      </c>
      <c r="B17" s="222"/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</row>
    <row r="18" spans="1:11" s="55" customFormat="1" ht="12.75">
      <c r="A18" s="229" t="s">
        <v>156</v>
      </c>
      <c r="B18" s="230"/>
      <c r="C18" s="154">
        <v>0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</row>
    <row r="19" spans="1:11" s="55" customFormat="1" ht="12.75">
      <c r="A19" s="221" t="s">
        <v>157</v>
      </c>
      <c r="B19" s="222"/>
      <c r="C19" s="156">
        <v>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</row>
    <row r="20" spans="1:11" s="55" customFormat="1" ht="12.75">
      <c r="A20" s="221" t="s">
        <v>158</v>
      </c>
      <c r="B20" s="222"/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</row>
    <row r="21" spans="1:11" s="55" customFormat="1" ht="12.75">
      <c r="A21" s="221" t="s">
        <v>159</v>
      </c>
      <c r="B21" s="222"/>
      <c r="C21" s="156">
        <v>0</v>
      </c>
      <c r="D21" s="156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</row>
    <row r="22" spans="1:11" s="55" customFormat="1" ht="12.75">
      <c r="A22" s="229" t="s">
        <v>160</v>
      </c>
      <c r="B22" s="230"/>
      <c r="C22" s="147">
        <f>'1SIT FINANC'!G61</f>
        <v>18676617</v>
      </c>
      <c r="D22" s="157">
        <v>69459805</v>
      </c>
      <c r="E22" s="157">
        <v>68999742</v>
      </c>
      <c r="F22" s="157">
        <v>0</v>
      </c>
      <c r="G22" s="147">
        <f>C22+D22-E22+F22</f>
        <v>19136680</v>
      </c>
      <c r="H22" s="157">
        <v>0</v>
      </c>
      <c r="I22" s="157">
        <v>0</v>
      </c>
    </row>
    <row r="23" spans="1:11" s="55" customFormat="1" ht="12.75">
      <c r="A23" s="158"/>
      <c r="B23" s="159"/>
      <c r="C23" s="148"/>
      <c r="D23" s="148"/>
      <c r="E23" s="148"/>
      <c r="F23" s="148"/>
      <c r="G23" s="148"/>
      <c r="H23" s="148"/>
      <c r="I23" s="148"/>
    </row>
    <row r="24" spans="1:11" s="55" customFormat="1" ht="12.75">
      <c r="A24" s="229" t="s">
        <v>161</v>
      </c>
      <c r="B24" s="230"/>
      <c r="C24" s="147">
        <f>C22</f>
        <v>18676617</v>
      </c>
      <c r="D24" s="147">
        <f>D22</f>
        <v>69459805</v>
      </c>
      <c r="E24" s="147">
        <f>E22</f>
        <v>68999742</v>
      </c>
      <c r="F24" s="147">
        <f t="shared" ref="F24:I24" si="0">F22</f>
        <v>0</v>
      </c>
      <c r="G24" s="147">
        <f>G22</f>
        <v>19136680</v>
      </c>
      <c r="H24" s="147">
        <f t="shared" si="0"/>
        <v>0</v>
      </c>
      <c r="I24" s="147">
        <f t="shared" si="0"/>
        <v>0</v>
      </c>
      <c r="K24" s="55" t="str">
        <f>IF(G24='1SIT FINANC'!F61,"","NO COINCIDE VS PASIVO SIT FINANC")</f>
        <v/>
      </c>
    </row>
    <row r="25" spans="1:11" s="55" customFormat="1" ht="12.75">
      <c r="A25" s="227"/>
      <c r="B25" s="228"/>
      <c r="C25" s="140"/>
      <c r="D25" s="140"/>
      <c r="E25" s="140"/>
      <c r="F25" s="140"/>
      <c r="G25" s="140"/>
      <c r="H25" s="140"/>
      <c r="I25" s="140"/>
    </row>
    <row r="26" spans="1:11" s="55" customFormat="1" ht="12.75">
      <c r="A26" s="229" t="s">
        <v>162</v>
      </c>
      <c r="B26" s="230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</row>
    <row r="27" spans="1:11" s="55" customFormat="1" ht="12.75">
      <c r="A27" s="221" t="s">
        <v>163</v>
      </c>
      <c r="B27" s="222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</row>
    <row r="28" spans="1:11" s="55" customFormat="1" ht="12.75">
      <c r="A28" s="221" t="s">
        <v>164</v>
      </c>
      <c r="B28" s="222"/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</row>
    <row r="29" spans="1:11" s="55" customFormat="1" ht="12.75">
      <c r="A29" s="221" t="s">
        <v>165</v>
      </c>
      <c r="B29" s="222"/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</row>
    <row r="30" spans="1:11" s="55" customFormat="1" ht="12.75">
      <c r="A30" s="227"/>
      <c r="B30" s="228"/>
      <c r="C30" s="156"/>
      <c r="D30" s="156"/>
      <c r="E30" s="156"/>
      <c r="F30" s="156"/>
      <c r="G30" s="156"/>
      <c r="H30" s="156"/>
      <c r="I30" s="156"/>
    </row>
    <row r="31" spans="1:11" s="55" customFormat="1" ht="12.75">
      <c r="A31" s="229" t="s">
        <v>166</v>
      </c>
      <c r="B31" s="230"/>
      <c r="C31" s="154">
        <v>0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</row>
    <row r="32" spans="1:11" s="55" customFormat="1" ht="12.75">
      <c r="A32" s="221" t="s">
        <v>167</v>
      </c>
      <c r="B32" s="222"/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</row>
    <row r="33" spans="1:9" s="55" customFormat="1" ht="12.75">
      <c r="A33" s="221" t="s">
        <v>168</v>
      </c>
      <c r="B33" s="222"/>
      <c r="C33" s="156">
        <v>0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</row>
    <row r="34" spans="1:9" s="55" customFormat="1" ht="12.75">
      <c r="A34" s="221" t="s">
        <v>169</v>
      </c>
      <c r="B34" s="222"/>
      <c r="C34" s="156">
        <v>0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</row>
    <row r="35" spans="1:9" s="55" customFormat="1" ht="12.75">
      <c r="A35" s="223"/>
      <c r="B35" s="224"/>
      <c r="C35" s="89"/>
      <c r="D35" s="89"/>
      <c r="E35" s="89"/>
      <c r="F35" s="89"/>
      <c r="G35" s="89"/>
      <c r="H35" s="89"/>
      <c r="I35" s="89"/>
    </row>
    <row r="37" spans="1:9">
      <c r="A37" s="215" t="s">
        <v>170</v>
      </c>
      <c r="B37" s="216"/>
      <c r="C37" s="56" t="s">
        <v>171</v>
      </c>
      <c r="D37" s="60" t="s">
        <v>172</v>
      </c>
      <c r="E37" s="60" t="s">
        <v>173</v>
      </c>
      <c r="F37" s="60" t="s">
        <v>142</v>
      </c>
      <c r="G37" s="60" t="s">
        <v>174</v>
      </c>
    </row>
    <row r="38" spans="1:9">
      <c r="A38" s="217"/>
      <c r="B38" s="218"/>
      <c r="C38" s="58" t="s">
        <v>175</v>
      </c>
      <c r="D38" s="62" t="s">
        <v>176</v>
      </c>
      <c r="E38" s="62" t="s">
        <v>177</v>
      </c>
      <c r="F38" s="62" t="s">
        <v>178</v>
      </c>
      <c r="G38" s="62" t="s">
        <v>179</v>
      </c>
    </row>
    <row r="39" spans="1:9">
      <c r="A39" s="219"/>
      <c r="B39" s="220"/>
      <c r="C39" s="151"/>
      <c r="D39" s="63" t="s">
        <v>180</v>
      </c>
      <c r="E39" s="91"/>
      <c r="F39" s="63" t="s">
        <v>181</v>
      </c>
      <c r="G39" s="91"/>
    </row>
    <row r="40" spans="1:9" s="55" customFormat="1" ht="12.75">
      <c r="A40" s="225" t="s">
        <v>182</v>
      </c>
      <c r="B40" s="226"/>
      <c r="C40" s="162"/>
      <c r="D40" s="163"/>
      <c r="E40" s="163"/>
      <c r="F40" s="163"/>
      <c r="G40" s="163"/>
    </row>
    <row r="41" spans="1:9" s="55" customFormat="1" ht="12.75">
      <c r="A41" s="209" t="s">
        <v>183</v>
      </c>
      <c r="B41" s="210"/>
      <c r="C41" s="164">
        <f>SUM(C42:C44)</f>
        <v>0</v>
      </c>
      <c r="D41" s="164">
        <f t="shared" ref="D41:G41" si="1">SUM(D42:D44)</f>
        <v>0</v>
      </c>
      <c r="E41" s="164">
        <f t="shared" si="1"/>
        <v>0</v>
      </c>
      <c r="F41" s="164">
        <f t="shared" si="1"/>
        <v>0</v>
      </c>
      <c r="G41" s="164">
        <f t="shared" si="1"/>
        <v>0</v>
      </c>
    </row>
    <row r="42" spans="1:9" s="55" customFormat="1" ht="12.75">
      <c r="A42" s="211" t="s">
        <v>184</v>
      </c>
      <c r="B42" s="212"/>
      <c r="C42" s="165">
        <f t="shared" ref="C42:C44" si="2">SUM(C43:C45)</f>
        <v>0</v>
      </c>
      <c r="D42" s="165">
        <f t="shared" ref="D42:D44" si="3">SUM(D43:D45)</f>
        <v>0</v>
      </c>
      <c r="E42" s="165">
        <f t="shared" ref="E42:E44" si="4">SUM(E43:E45)</f>
        <v>0</v>
      </c>
      <c r="F42" s="165">
        <f t="shared" ref="F42:F44" si="5">SUM(F43:F45)</f>
        <v>0</v>
      </c>
      <c r="G42" s="165">
        <f t="shared" ref="G42:G44" si="6">SUM(G43:G45)</f>
        <v>0</v>
      </c>
    </row>
    <row r="43" spans="1:9" s="55" customFormat="1" ht="12.75">
      <c r="A43" s="211" t="s">
        <v>185</v>
      </c>
      <c r="B43" s="212"/>
      <c r="C43" s="165">
        <f t="shared" si="2"/>
        <v>0</v>
      </c>
      <c r="D43" s="165">
        <f t="shared" si="3"/>
        <v>0</v>
      </c>
      <c r="E43" s="165">
        <f t="shared" si="4"/>
        <v>0</v>
      </c>
      <c r="F43" s="165">
        <f t="shared" si="5"/>
        <v>0</v>
      </c>
      <c r="G43" s="165">
        <f t="shared" si="6"/>
        <v>0</v>
      </c>
    </row>
    <row r="44" spans="1:9" s="55" customFormat="1" ht="12.75">
      <c r="A44" s="213" t="s">
        <v>186</v>
      </c>
      <c r="B44" s="214"/>
      <c r="C44" s="166">
        <f t="shared" si="2"/>
        <v>0</v>
      </c>
      <c r="D44" s="167">
        <f t="shared" si="3"/>
        <v>0</v>
      </c>
      <c r="E44" s="167">
        <f t="shared" si="4"/>
        <v>0</v>
      </c>
      <c r="F44" s="167">
        <f t="shared" si="5"/>
        <v>0</v>
      </c>
      <c r="G44" s="167">
        <f t="shared" si="6"/>
        <v>0</v>
      </c>
    </row>
  </sheetData>
  <mergeCells count="40">
    <mergeCell ref="A1:I1"/>
    <mergeCell ref="A2:I2"/>
    <mergeCell ref="A3:I3"/>
    <mergeCell ref="A4:I4"/>
    <mergeCell ref="A5:I5"/>
    <mergeCell ref="A6:I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0:B40"/>
    <mergeCell ref="A41:B41"/>
    <mergeCell ref="A42:B42"/>
    <mergeCell ref="A43:B43"/>
    <mergeCell ref="A44:B44"/>
    <mergeCell ref="A37:B39"/>
  </mergeCells>
  <pageMargins left="1.54" right="0.70866141732283505" top="0.42" bottom="0.4" header="0.31496062992126" footer="0.31496062992126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workbookViewId="0">
      <selection activeCell="G39" sqref="G39"/>
    </sheetView>
  </sheetViews>
  <sheetFormatPr baseColWidth="10" defaultColWidth="11.42578125" defaultRowHeight="15"/>
  <cols>
    <col min="1" max="1" width="31.85546875" customWidth="1"/>
    <col min="2" max="2" width="11.7109375" customWidth="1"/>
    <col min="3" max="3" width="13.140625" customWidth="1"/>
    <col min="4" max="4" width="12.140625" customWidth="1"/>
    <col min="5" max="5" width="11.7109375" customWidth="1"/>
    <col min="6" max="6" width="11" customWidth="1"/>
    <col min="7" max="7" width="16.7109375" customWidth="1"/>
    <col min="8" max="8" width="17.85546875" customWidth="1"/>
    <col min="9" max="9" width="18.7109375" customWidth="1"/>
    <col min="10" max="10" width="14" customWidth="1"/>
    <col min="11" max="11" width="15.5703125" customWidth="1"/>
  </cols>
  <sheetData>
    <row r="1" spans="1:11" ht="15.75">
      <c r="A1" s="202" t="str">
        <f>'2 DEUDA'!A1:I1</f>
        <v>CUARTO INFORME TRIMESTRAL DEL GASTO PÚBLICO 2022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>
      <c r="A2" s="235" t="str">
        <f>'2 DEUDA'!A2:I2</f>
        <v>GOBIERNO DEL ESTADO DE VERACRUZ DE IGNACIO DE LA LLAVE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>
      <c r="A3" s="235" t="str">
        <f>'2 DEUDA'!A3:I3</f>
        <v>INSTITUTO TECNOLÓGICO SUPERIOR DE PEROTE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>
      <c r="A4" s="235" t="s">
        <v>187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235" t="str">
        <f>'2 DEUDA'!A5:I5</f>
        <v>Del 1 de Enero al 31 de Diciembre de 2022</v>
      </c>
      <c r="B5" s="236"/>
      <c r="C5" s="236"/>
      <c r="D5" s="236"/>
      <c r="E5" s="236"/>
      <c r="F5" s="236"/>
      <c r="G5" s="236"/>
      <c r="H5" s="236"/>
      <c r="I5" s="236"/>
      <c r="J5" s="236"/>
      <c r="K5" s="237"/>
    </row>
    <row r="6" spans="1:11">
      <c r="A6" s="235" t="str">
        <f>'2 DEUDA'!A6:I6</f>
        <v>(Cifras en Pesos)</v>
      </c>
      <c r="B6" s="236"/>
      <c r="C6" s="236"/>
      <c r="D6" s="236"/>
      <c r="E6" s="236"/>
      <c r="F6" s="236"/>
      <c r="G6" s="236"/>
      <c r="H6" s="236"/>
      <c r="I6" s="236"/>
      <c r="J6" s="236"/>
      <c r="K6" s="237"/>
    </row>
    <row r="7" spans="1:11">
      <c r="A7" s="60" t="s">
        <v>188</v>
      </c>
      <c r="B7" s="60" t="s">
        <v>189</v>
      </c>
      <c r="C7" s="60" t="s">
        <v>190</v>
      </c>
      <c r="D7" s="60" t="s">
        <v>190</v>
      </c>
      <c r="E7" s="60" t="s">
        <v>191</v>
      </c>
      <c r="F7" s="60" t="s">
        <v>172</v>
      </c>
      <c r="G7" s="60" t="s">
        <v>192</v>
      </c>
      <c r="H7" s="60" t="s">
        <v>192</v>
      </c>
      <c r="I7" s="60" t="s">
        <v>193</v>
      </c>
      <c r="J7" s="60" t="s">
        <v>194</v>
      </c>
      <c r="K7" s="60" t="s">
        <v>195</v>
      </c>
    </row>
    <row r="8" spans="1:11">
      <c r="A8" s="62" t="s">
        <v>196</v>
      </c>
      <c r="B8" s="62" t="s">
        <v>197</v>
      </c>
      <c r="C8" s="62" t="s">
        <v>198</v>
      </c>
      <c r="D8" s="62" t="s">
        <v>199</v>
      </c>
      <c r="E8" s="62" t="s">
        <v>200</v>
      </c>
      <c r="F8" s="62" t="s">
        <v>201</v>
      </c>
      <c r="G8" s="62" t="s">
        <v>202</v>
      </c>
      <c r="H8" s="62" t="s">
        <v>202</v>
      </c>
      <c r="I8" s="62" t="s">
        <v>203</v>
      </c>
      <c r="J8" s="62" t="s">
        <v>204</v>
      </c>
      <c r="K8" s="62" t="s">
        <v>205</v>
      </c>
    </row>
    <row r="9" spans="1:11">
      <c r="A9" s="145"/>
      <c r="B9" s="145"/>
      <c r="C9" s="62" t="s">
        <v>206</v>
      </c>
      <c r="D9" s="62" t="s">
        <v>207</v>
      </c>
      <c r="E9" s="62" t="s">
        <v>208</v>
      </c>
      <c r="F9" s="145"/>
      <c r="G9" s="62" t="s">
        <v>209</v>
      </c>
      <c r="H9" s="62" t="s">
        <v>209</v>
      </c>
      <c r="I9" s="62" t="s">
        <v>210</v>
      </c>
      <c r="J9" s="62" t="s">
        <v>211</v>
      </c>
      <c r="K9" s="62" t="s">
        <v>212</v>
      </c>
    </row>
    <row r="10" spans="1:11">
      <c r="A10" s="145"/>
      <c r="B10" s="145"/>
      <c r="C10" s="62" t="s">
        <v>213</v>
      </c>
      <c r="D10" s="145"/>
      <c r="E10" s="145"/>
      <c r="F10" s="145"/>
      <c r="G10" s="62" t="s">
        <v>214</v>
      </c>
      <c r="H10" s="62" t="s">
        <v>214</v>
      </c>
      <c r="I10" s="145"/>
      <c r="J10" s="62" t="s">
        <v>215</v>
      </c>
      <c r="K10" s="62" t="s">
        <v>216</v>
      </c>
    </row>
    <row r="11" spans="1:11">
      <c r="A11" s="145"/>
      <c r="B11" s="145"/>
      <c r="C11" s="145"/>
      <c r="D11" s="145"/>
      <c r="E11" s="145"/>
      <c r="F11" s="145"/>
      <c r="G11" s="62" t="s">
        <v>217</v>
      </c>
      <c r="H11" s="62" t="s">
        <v>218</v>
      </c>
      <c r="I11" s="145"/>
      <c r="J11" s="62" t="s">
        <v>219</v>
      </c>
      <c r="K11" s="62" t="s">
        <v>220</v>
      </c>
    </row>
    <row r="12" spans="1:11">
      <c r="A12" s="145"/>
      <c r="B12" s="145"/>
      <c r="C12" s="145"/>
      <c r="D12" s="145"/>
      <c r="E12" s="145"/>
      <c r="F12" s="145"/>
      <c r="G12" s="145"/>
      <c r="H12" s="62" t="s">
        <v>221</v>
      </c>
      <c r="I12" s="145"/>
      <c r="J12" s="145"/>
      <c r="K12" s="145"/>
    </row>
    <row r="13" spans="1:11">
      <c r="A13" s="91"/>
      <c r="B13" s="91"/>
      <c r="C13" s="91"/>
      <c r="D13" s="91"/>
      <c r="E13" s="91"/>
      <c r="F13" s="91"/>
      <c r="G13" s="91"/>
      <c r="H13" s="63" t="s">
        <v>222</v>
      </c>
      <c r="I13" s="91"/>
      <c r="J13" s="91"/>
      <c r="K13" s="91"/>
    </row>
    <row r="14" spans="1:11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11" s="55" customFormat="1" ht="12.75">
      <c r="A15" s="86" t="s">
        <v>223</v>
      </c>
      <c r="B15" s="241"/>
      <c r="C15" s="241"/>
      <c r="D15" s="241"/>
      <c r="E15" s="240">
        <f>SUM(E17:E20)</f>
        <v>0</v>
      </c>
      <c r="F15" s="240"/>
      <c r="G15" s="240">
        <f t="shared" ref="G15:K15" si="0">SUM(G17:G20)</f>
        <v>0</v>
      </c>
      <c r="H15" s="240">
        <f t="shared" si="0"/>
        <v>0</v>
      </c>
      <c r="I15" s="240">
        <f t="shared" si="0"/>
        <v>0</v>
      </c>
      <c r="J15" s="240">
        <f t="shared" si="0"/>
        <v>0</v>
      </c>
      <c r="K15" s="240">
        <f t="shared" si="0"/>
        <v>0</v>
      </c>
    </row>
    <row r="16" spans="1:11" s="55" customFormat="1" ht="12.75">
      <c r="A16" s="86" t="s">
        <v>224</v>
      </c>
      <c r="B16" s="241"/>
      <c r="C16" s="241"/>
      <c r="D16" s="241"/>
      <c r="E16" s="240"/>
      <c r="F16" s="240"/>
      <c r="G16" s="240"/>
      <c r="H16" s="240"/>
      <c r="I16" s="240"/>
      <c r="J16" s="240"/>
      <c r="K16" s="240"/>
    </row>
    <row r="17" spans="1:11" s="55" customFormat="1" ht="12.75">
      <c r="A17" s="141" t="s">
        <v>225</v>
      </c>
      <c r="B17" s="140"/>
      <c r="C17" s="140"/>
      <c r="D17" s="140"/>
      <c r="E17" s="148">
        <v>0</v>
      </c>
      <c r="F17" s="148"/>
      <c r="G17" s="148">
        <v>0</v>
      </c>
      <c r="H17" s="148">
        <v>0</v>
      </c>
      <c r="I17" s="148">
        <v>0</v>
      </c>
      <c r="J17" s="148">
        <v>0</v>
      </c>
      <c r="K17" s="148">
        <v>0</v>
      </c>
    </row>
    <row r="18" spans="1:11" s="55" customFormat="1" ht="12.75">
      <c r="A18" s="141" t="s">
        <v>226</v>
      </c>
      <c r="B18" s="140"/>
      <c r="C18" s="140"/>
      <c r="D18" s="140"/>
      <c r="E18" s="148">
        <v>0</v>
      </c>
      <c r="F18" s="148"/>
      <c r="G18" s="148">
        <v>0</v>
      </c>
      <c r="H18" s="148">
        <v>0</v>
      </c>
      <c r="I18" s="148">
        <v>0</v>
      </c>
      <c r="J18" s="148">
        <v>0</v>
      </c>
      <c r="K18" s="148">
        <v>0</v>
      </c>
    </row>
    <row r="19" spans="1:11" s="55" customFormat="1" ht="12.75">
      <c r="A19" s="141" t="s">
        <v>227</v>
      </c>
      <c r="B19" s="140"/>
      <c r="C19" s="140"/>
      <c r="D19" s="140"/>
      <c r="E19" s="148">
        <v>0</v>
      </c>
      <c r="F19" s="148"/>
      <c r="G19" s="148">
        <v>0</v>
      </c>
      <c r="H19" s="148">
        <v>0</v>
      </c>
      <c r="I19" s="148">
        <v>0</v>
      </c>
      <c r="J19" s="148">
        <v>0</v>
      </c>
      <c r="K19" s="148">
        <v>0</v>
      </c>
    </row>
    <row r="20" spans="1:11" s="55" customFormat="1" ht="12.75">
      <c r="A20" s="141" t="s">
        <v>228</v>
      </c>
      <c r="B20" s="140"/>
      <c r="C20" s="140"/>
      <c r="D20" s="140"/>
      <c r="E20" s="148">
        <v>0</v>
      </c>
      <c r="F20" s="148"/>
      <c r="G20" s="148">
        <v>0</v>
      </c>
      <c r="H20" s="148">
        <v>0</v>
      </c>
      <c r="I20" s="148">
        <v>0</v>
      </c>
      <c r="J20" s="148">
        <v>0</v>
      </c>
      <c r="K20" s="148">
        <v>0</v>
      </c>
    </row>
    <row r="21" spans="1:11" s="55" customFormat="1" ht="12.75">
      <c r="A21" s="85"/>
      <c r="B21" s="140"/>
      <c r="C21" s="140"/>
      <c r="D21" s="140"/>
      <c r="E21" s="149"/>
      <c r="F21" s="149"/>
      <c r="G21" s="149"/>
      <c r="H21" s="149"/>
      <c r="I21" s="149"/>
      <c r="J21" s="149"/>
      <c r="K21" s="149"/>
    </row>
    <row r="22" spans="1:11" s="55" customFormat="1" ht="12.75">
      <c r="A22" s="86" t="s">
        <v>229</v>
      </c>
      <c r="B22" s="140"/>
      <c r="C22" s="140"/>
      <c r="D22" s="140"/>
      <c r="E22" s="147">
        <f>SUM(E23:E26)</f>
        <v>0</v>
      </c>
      <c r="F22" s="147"/>
      <c r="G22" s="147">
        <f t="shared" ref="G22:K22" si="1">SUM(G23:G26)</f>
        <v>0</v>
      </c>
      <c r="H22" s="147">
        <f t="shared" si="1"/>
        <v>0</v>
      </c>
      <c r="I22" s="147">
        <f t="shared" si="1"/>
        <v>0</v>
      </c>
      <c r="J22" s="147">
        <f t="shared" si="1"/>
        <v>0</v>
      </c>
      <c r="K22" s="147">
        <f t="shared" si="1"/>
        <v>0</v>
      </c>
    </row>
    <row r="23" spans="1:11" s="55" customFormat="1" ht="12.75">
      <c r="A23" s="141" t="s">
        <v>230</v>
      </c>
      <c r="B23" s="140"/>
      <c r="C23" s="140"/>
      <c r="D23" s="140"/>
      <c r="E23" s="148">
        <v>0</v>
      </c>
      <c r="F23" s="148"/>
      <c r="G23" s="148">
        <v>0</v>
      </c>
      <c r="H23" s="148">
        <v>0</v>
      </c>
      <c r="I23" s="148">
        <v>0</v>
      </c>
      <c r="J23" s="148">
        <v>0</v>
      </c>
      <c r="K23" s="148">
        <v>0</v>
      </c>
    </row>
    <row r="24" spans="1:11" s="55" customFormat="1" ht="12.75">
      <c r="A24" s="141" t="s">
        <v>231</v>
      </c>
      <c r="B24" s="140"/>
      <c r="C24" s="140"/>
      <c r="D24" s="140"/>
      <c r="E24" s="148">
        <v>0</v>
      </c>
      <c r="F24" s="148"/>
      <c r="G24" s="148">
        <v>0</v>
      </c>
      <c r="H24" s="148">
        <v>0</v>
      </c>
      <c r="I24" s="148">
        <v>0</v>
      </c>
      <c r="J24" s="148">
        <v>0</v>
      </c>
      <c r="K24" s="148">
        <v>0</v>
      </c>
    </row>
    <row r="25" spans="1:11" s="55" customFormat="1" ht="12.75">
      <c r="A25" s="141" t="s">
        <v>232</v>
      </c>
      <c r="B25" s="140"/>
      <c r="C25" s="140"/>
      <c r="D25" s="140"/>
      <c r="E25" s="148">
        <v>0</v>
      </c>
      <c r="F25" s="148"/>
      <c r="G25" s="148">
        <v>0</v>
      </c>
      <c r="H25" s="148">
        <v>0</v>
      </c>
      <c r="I25" s="148">
        <v>0</v>
      </c>
      <c r="J25" s="148">
        <v>0</v>
      </c>
      <c r="K25" s="148">
        <v>0</v>
      </c>
    </row>
    <row r="26" spans="1:11" s="55" customFormat="1" ht="12.75">
      <c r="A26" s="141" t="s">
        <v>233</v>
      </c>
      <c r="B26" s="140"/>
      <c r="C26" s="140"/>
      <c r="D26" s="140"/>
      <c r="E26" s="148">
        <v>0</v>
      </c>
      <c r="F26" s="148"/>
      <c r="G26" s="148">
        <v>0</v>
      </c>
      <c r="H26" s="148">
        <v>0</v>
      </c>
      <c r="I26" s="148">
        <v>0</v>
      </c>
      <c r="J26" s="148">
        <v>0</v>
      </c>
      <c r="K26" s="148">
        <v>0</v>
      </c>
    </row>
    <row r="27" spans="1:11" s="55" customFormat="1" ht="12.75">
      <c r="A27" s="85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1:11" s="55" customFormat="1" ht="12.75">
      <c r="A28" s="86" t="s">
        <v>234</v>
      </c>
      <c r="B28" s="242"/>
      <c r="C28" s="242"/>
      <c r="D28" s="242"/>
      <c r="E28" s="240">
        <f t="shared" ref="E28:K28" si="2">E22+E15</f>
        <v>0</v>
      </c>
      <c r="F28" s="242"/>
      <c r="G28" s="240">
        <f t="shared" si="2"/>
        <v>0</v>
      </c>
      <c r="H28" s="240">
        <f t="shared" si="2"/>
        <v>0</v>
      </c>
      <c r="I28" s="240">
        <f t="shared" si="2"/>
        <v>0</v>
      </c>
      <c r="J28" s="240">
        <f t="shared" si="2"/>
        <v>0</v>
      </c>
      <c r="K28" s="240">
        <f t="shared" si="2"/>
        <v>0</v>
      </c>
    </row>
    <row r="29" spans="1:11" s="55" customFormat="1" ht="12.75">
      <c r="A29" s="86" t="s">
        <v>235</v>
      </c>
      <c r="B29" s="242"/>
      <c r="C29" s="242"/>
      <c r="D29" s="242"/>
      <c r="E29" s="240"/>
      <c r="F29" s="242"/>
      <c r="G29" s="240"/>
      <c r="H29" s="240"/>
      <c r="I29" s="240"/>
      <c r="J29" s="240"/>
      <c r="K29" s="240"/>
    </row>
    <row r="30" spans="1:11" s="55" customFormat="1" ht="12.75">
      <c r="A30" s="89"/>
      <c r="B30" s="89"/>
      <c r="C30" s="89"/>
      <c r="D30" s="89"/>
      <c r="E30" s="89"/>
      <c r="F30" s="89"/>
      <c r="G30" s="89"/>
      <c r="H30" s="89"/>
      <c r="I30" s="89"/>
      <c r="J30" s="150"/>
      <c r="K30" s="150"/>
    </row>
  </sheetData>
  <mergeCells count="26">
    <mergeCell ref="A1:K1"/>
    <mergeCell ref="A2:K2"/>
    <mergeCell ref="A3:K3"/>
    <mergeCell ref="A4:K4"/>
    <mergeCell ref="A5:K5"/>
    <mergeCell ref="A6:K6"/>
    <mergeCell ref="B15:B16"/>
    <mergeCell ref="B28:B29"/>
    <mergeCell ref="C15:C16"/>
    <mergeCell ref="C28:C29"/>
    <mergeCell ref="D15:D16"/>
    <mergeCell ref="D28:D29"/>
    <mergeCell ref="E15:E16"/>
    <mergeCell ref="E28:E29"/>
    <mergeCell ref="F15:F16"/>
    <mergeCell ref="F28:F29"/>
    <mergeCell ref="G15:G16"/>
    <mergeCell ref="G28:G29"/>
    <mergeCell ref="H15:H16"/>
    <mergeCell ref="H28:H29"/>
    <mergeCell ref="I15:I16"/>
    <mergeCell ref="I28:I29"/>
    <mergeCell ref="J15:J16"/>
    <mergeCell ref="J28:J29"/>
    <mergeCell ref="K15:K16"/>
    <mergeCell ref="K28:K29"/>
  </mergeCells>
  <pageMargins left="0.70866141732283505" right="0.70866141732283505" top="0.74803149606299202" bottom="0.74803149606299202" header="0.31496062992126" footer="0.31496062992126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0"/>
  <sheetViews>
    <sheetView topLeftCell="A82" zoomScale="130" zoomScaleNormal="130" workbookViewId="0">
      <selection activeCell="D58" sqref="D58"/>
    </sheetView>
  </sheetViews>
  <sheetFormatPr baseColWidth="10" defaultColWidth="11.42578125" defaultRowHeight="15"/>
  <cols>
    <col min="1" max="1" width="76.28515625" customWidth="1"/>
    <col min="2" max="2" width="12.7109375" customWidth="1"/>
    <col min="3" max="3" width="11" customWidth="1"/>
    <col min="4" max="4" width="11.5703125" customWidth="1"/>
  </cols>
  <sheetData>
    <row r="1" spans="1:4" ht="15.75">
      <c r="A1" s="202" t="str">
        <f>'3 OBLIG.'!A1:K1</f>
        <v>CUARTO INFORME TRIMESTRAL DEL GASTO PÚBLICO 2022</v>
      </c>
      <c r="B1" s="202"/>
      <c r="C1" s="202"/>
      <c r="D1" s="202"/>
    </row>
    <row r="2" spans="1:4">
      <c r="A2" s="203" t="str">
        <f>'3 OBLIG.'!A2:K2</f>
        <v>GOBIERNO DEL ESTADO DE VERACRUZ DE IGNACIO DE LA LLAVE</v>
      </c>
      <c r="B2" s="204"/>
      <c r="C2" s="204"/>
      <c r="D2" s="205"/>
    </row>
    <row r="3" spans="1:4">
      <c r="A3" s="206" t="str">
        <f>'3 OBLIG.'!A3:K3</f>
        <v>INSTITUTO TECNOLÓGICO SUPERIOR DE PEROTE</v>
      </c>
      <c r="B3" s="207"/>
      <c r="C3" s="207"/>
      <c r="D3" s="208"/>
    </row>
    <row r="4" spans="1:4">
      <c r="A4" s="206" t="s">
        <v>236</v>
      </c>
      <c r="B4" s="207"/>
      <c r="C4" s="207"/>
      <c r="D4" s="208"/>
    </row>
    <row r="5" spans="1:4">
      <c r="A5" s="206" t="str">
        <f>'3 OBLIG.'!A5:K5</f>
        <v>Del 1 de Enero al 31 de Diciembre de 2022</v>
      </c>
      <c r="B5" s="207"/>
      <c r="C5" s="207"/>
      <c r="D5" s="208"/>
    </row>
    <row r="6" spans="1:4">
      <c r="A6" s="187" t="str">
        <f>'3 OBLIG.'!A6:K6</f>
        <v>(Cifras en Pesos)</v>
      </c>
      <c r="B6" s="188"/>
      <c r="C6" s="188"/>
      <c r="D6" s="189"/>
    </row>
    <row r="7" spans="1:4">
      <c r="A7" s="125"/>
      <c r="B7" s="125"/>
      <c r="C7" s="125"/>
      <c r="D7" s="125"/>
    </row>
    <row r="8" spans="1:4">
      <c r="A8" s="126" t="s">
        <v>5</v>
      </c>
      <c r="B8" s="60" t="s">
        <v>237</v>
      </c>
      <c r="C8" s="243" t="s">
        <v>238</v>
      </c>
      <c r="D8" s="60" t="s">
        <v>239</v>
      </c>
    </row>
    <row r="9" spans="1:4">
      <c r="A9" s="127"/>
      <c r="B9" s="63" t="s">
        <v>240</v>
      </c>
      <c r="C9" s="244"/>
      <c r="D9" s="63" t="s">
        <v>241</v>
      </c>
    </row>
    <row r="10" spans="1:4" ht="15.75">
      <c r="A10" s="128"/>
      <c r="B10" s="128"/>
      <c r="C10" s="128"/>
      <c r="D10" s="128"/>
    </row>
    <row r="11" spans="1:4">
      <c r="A11" s="129" t="s">
        <v>242</v>
      </c>
      <c r="B11" s="113">
        <f>SUM(B12:B14)</f>
        <v>31586050</v>
      </c>
      <c r="C11" s="113">
        <f t="shared" ref="C11:D11" si="0">SUM(C12:C14)</f>
        <v>57790522</v>
      </c>
      <c r="D11" s="113">
        <f t="shared" si="0"/>
        <v>57476710</v>
      </c>
    </row>
    <row r="12" spans="1:4">
      <c r="A12" s="130" t="s">
        <v>243</v>
      </c>
      <c r="B12" s="80">
        <f>'5 INGRESOS'!B75</f>
        <v>31586050</v>
      </c>
      <c r="C12" s="80">
        <f>'5 INGRESOS'!E75</f>
        <v>57790522</v>
      </c>
      <c r="D12" s="80">
        <f>'5 INGRESOS'!F75</f>
        <v>57476710</v>
      </c>
    </row>
    <row r="13" spans="1:4">
      <c r="A13" s="130" t="s">
        <v>244</v>
      </c>
      <c r="B13" s="80">
        <v>0</v>
      </c>
      <c r="C13" s="80">
        <v>0</v>
      </c>
      <c r="D13" s="80">
        <v>0</v>
      </c>
    </row>
    <row r="14" spans="1:4">
      <c r="A14" s="130" t="s">
        <v>245</v>
      </c>
      <c r="B14" s="80">
        <v>0</v>
      </c>
      <c r="C14" s="80">
        <v>0</v>
      </c>
      <c r="D14" s="80">
        <v>0</v>
      </c>
    </row>
    <row r="15" spans="1:4">
      <c r="A15" s="131"/>
      <c r="B15" s="80"/>
      <c r="C15" s="80"/>
      <c r="D15" s="80"/>
    </row>
    <row r="16" spans="1:4">
      <c r="A16" s="129" t="s">
        <v>246</v>
      </c>
      <c r="B16" s="113">
        <f>SUM(B17:B18)</f>
        <v>31586050</v>
      </c>
      <c r="C16" s="113">
        <f t="shared" ref="C16:D16" si="1">SUM(C17:C18)</f>
        <v>53986235</v>
      </c>
      <c r="D16" s="113">
        <f t="shared" si="1"/>
        <v>52596441</v>
      </c>
    </row>
    <row r="17" spans="1:5">
      <c r="A17" s="130" t="s">
        <v>247</v>
      </c>
      <c r="B17" s="80">
        <f>B12</f>
        <v>31586050</v>
      </c>
      <c r="C17" s="80">
        <f>'6b ADMVA'!E15</f>
        <v>53986235</v>
      </c>
      <c r="D17" s="80">
        <f>'6b ADMVA'!F15</f>
        <v>52596441</v>
      </c>
    </row>
    <row r="18" spans="1:5">
      <c r="A18" s="130" t="s">
        <v>248</v>
      </c>
      <c r="B18" s="80">
        <v>0</v>
      </c>
      <c r="C18" s="80">
        <v>0</v>
      </c>
      <c r="D18" s="80">
        <v>0</v>
      </c>
    </row>
    <row r="19" spans="1:5">
      <c r="A19" s="131"/>
      <c r="B19" s="80"/>
      <c r="C19" s="80"/>
      <c r="D19" s="80"/>
    </row>
    <row r="20" spans="1:5">
      <c r="A20" s="129" t="s">
        <v>249</v>
      </c>
      <c r="B20" s="116">
        <f>SUM(B21:B23)</f>
        <v>0</v>
      </c>
      <c r="C20" s="116">
        <f t="shared" ref="C20:D20" si="2">SUM(C21:C23)</f>
        <v>0</v>
      </c>
      <c r="D20" s="116">
        <f t="shared" si="2"/>
        <v>0</v>
      </c>
    </row>
    <row r="21" spans="1:5">
      <c r="A21" s="130" t="s">
        <v>250</v>
      </c>
      <c r="B21" s="132">
        <v>0</v>
      </c>
      <c r="C21" s="80">
        <v>0</v>
      </c>
      <c r="D21" s="80">
        <v>0</v>
      </c>
    </row>
    <row r="22" spans="1:5" ht="15" customHeight="1">
      <c r="A22" s="130" t="s">
        <v>251</v>
      </c>
      <c r="B22" s="252">
        <v>0</v>
      </c>
      <c r="C22" s="245">
        <v>0</v>
      </c>
      <c r="D22" s="245">
        <v>0</v>
      </c>
    </row>
    <row r="23" spans="1:5" ht="15" customHeight="1">
      <c r="A23" s="130" t="s">
        <v>252</v>
      </c>
      <c r="B23" s="252"/>
      <c r="C23" s="245"/>
      <c r="D23" s="245"/>
    </row>
    <row r="24" spans="1:5">
      <c r="A24" s="131"/>
      <c r="B24" s="80"/>
      <c r="C24" s="80"/>
      <c r="D24" s="80"/>
    </row>
    <row r="25" spans="1:5" ht="15" customHeight="1">
      <c r="A25" s="129" t="s">
        <v>253</v>
      </c>
      <c r="B25" s="113">
        <f>B11-B16+B20</f>
        <v>0</v>
      </c>
      <c r="C25" s="113">
        <f>C11-C16+C20</f>
        <v>3804287</v>
      </c>
      <c r="D25" s="113">
        <f t="shared" ref="D25" si="3">D11-D16+D20</f>
        <v>4880269</v>
      </c>
      <c r="E25" s="133"/>
    </row>
    <row r="26" spans="1:5" ht="15" customHeight="1">
      <c r="A26" s="129" t="s">
        <v>254</v>
      </c>
      <c r="B26" s="113">
        <f>B25-B14</f>
        <v>0</v>
      </c>
      <c r="C26" s="113">
        <f>C25-C14</f>
        <v>3804287</v>
      </c>
      <c r="D26" s="113">
        <f t="shared" ref="D26" si="4">D25-D14</f>
        <v>4880269</v>
      </c>
    </row>
    <row r="27" spans="1:5" ht="15" customHeight="1">
      <c r="A27" s="131"/>
      <c r="B27" s="80"/>
      <c r="C27" s="80"/>
      <c r="D27" s="80"/>
    </row>
    <row r="28" spans="1:5" ht="15" customHeight="1">
      <c r="A28" s="129" t="s">
        <v>255</v>
      </c>
      <c r="B28" s="246">
        <f>B26-B20</f>
        <v>0</v>
      </c>
      <c r="C28" s="246">
        <f t="shared" ref="C28:D28" si="5">C26-C20</f>
        <v>3804287</v>
      </c>
      <c r="D28" s="246">
        <f t="shared" si="5"/>
        <v>4880269</v>
      </c>
    </row>
    <row r="29" spans="1:5" ht="15" customHeight="1">
      <c r="A29" s="129" t="s">
        <v>256</v>
      </c>
      <c r="B29" s="246"/>
      <c r="C29" s="246"/>
      <c r="D29" s="246"/>
    </row>
    <row r="30" spans="1:5">
      <c r="A30" s="134"/>
      <c r="B30" s="134"/>
      <c r="C30" s="134"/>
      <c r="D30" s="134"/>
    </row>
    <row r="31" spans="1:5">
      <c r="A31" s="249"/>
      <c r="B31" s="249"/>
      <c r="C31" s="249"/>
      <c r="D31" s="249"/>
    </row>
    <row r="32" spans="1:5">
      <c r="A32" s="126" t="s">
        <v>257</v>
      </c>
      <c r="B32" s="61" t="s">
        <v>258</v>
      </c>
      <c r="C32" s="61" t="s">
        <v>238</v>
      </c>
      <c r="D32" s="61" t="s">
        <v>241</v>
      </c>
    </row>
    <row r="33" spans="1:4">
      <c r="A33" s="135"/>
      <c r="B33" s="136"/>
      <c r="C33" s="135"/>
      <c r="D33" s="135"/>
    </row>
    <row r="34" spans="1:4" ht="15" customHeight="1">
      <c r="A34" s="129" t="s">
        <v>259</v>
      </c>
      <c r="B34" s="113">
        <f>SUM(B35:B36)</f>
        <v>0</v>
      </c>
      <c r="C34" s="113">
        <f t="shared" ref="C34:D34" si="6">SUM(C35:C36)</f>
        <v>0</v>
      </c>
      <c r="D34" s="113">
        <f t="shared" si="6"/>
        <v>0</v>
      </c>
    </row>
    <row r="35" spans="1:4" ht="15" customHeight="1">
      <c r="A35" s="130" t="s">
        <v>260</v>
      </c>
      <c r="B35" s="80">
        <v>0</v>
      </c>
      <c r="C35" s="80">
        <v>0</v>
      </c>
      <c r="D35" s="80">
        <v>0</v>
      </c>
    </row>
    <row r="36" spans="1:4" ht="15" customHeight="1">
      <c r="A36" s="130" t="s">
        <v>261</v>
      </c>
      <c r="B36" s="80">
        <v>0</v>
      </c>
      <c r="C36" s="80">
        <v>0</v>
      </c>
      <c r="D36" s="80">
        <v>0</v>
      </c>
    </row>
    <row r="37" spans="1:4">
      <c r="A37" s="131"/>
      <c r="B37" s="137"/>
      <c r="C37" s="80"/>
      <c r="D37" s="80"/>
    </row>
    <row r="38" spans="1:4">
      <c r="A38" s="129" t="s">
        <v>262</v>
      </c>
      <c r="B38" s="138">
        <f>B28+B34</f>
        <v>0</v>
      </c>
      <c r="C38" s="138">
        <f>C28+C34</f>
        <v>3804287</v>
      </c>
      <c r="D38" s="138">
        <f t="shared" ref="D38" si="7">D28+D34</f>
        <v>4880269</v>
      </c>
    </row>
    <row r="39" spans="1:4">
      <c r="A39" s="134"/>
      <c r="B39" s="139"/>
      <c r="C39" s="134"/>
      <c r="D39" s="134"/>
    </row>
    <row r="40" spans="1:4">
      <c r="A40" s="55"/>
      <c r="B40" s="55"/>
      <c r="C40" s="55"/>
      <c r="D40" s="55"/>
    </row>
    <row r="41" spans="1:4">
      <c r="A41" s="126" t="s">
        <v>257</v>
      </c>
      <c r="B41" s="56" t="s">
        <v>237</v>
      </c>
      <c r="C41" s="243" t="s">
        <v>238</v>
      </c>
      <c r="D41" s="56" t="s">
        <v>239</v>
      </c>
    </row>
    <row r="42" spans="1:4">
      <c r="A42" s="127"/>
      <c r="B42" s="59" t="s">
        <v>258</v>
      </c>
      <c r="C42" s="244"/>
      <c r="D42" s="59" t="s">
        <v>241</v>
      </c>
    </row>
    <row r="43" spans="1:4">
      <c r="A43" s="135"/>
      <c r="B43" s="136"/>
      <c r="C43" s="135"/>
      <c r="D43" s="135"/>
    </row>
    <row r="44" spans="1:4">
      <c r="A44" s="129" t="s">
        <v>263</v>
      </c>
      <c r="B44" s="138">
        <f>SUM(B45:B46)</f>
        <v>0</v>
      </c>
      <c r="C44" s="138">
        <f t="shared" ref="C44:D44" si="8">SUM(C45:C46)</f>
        <v>0</v>
      </c>
      <c r="D44" s="138">
        <f t="shared" si="8"/>
        <v>0</v>
      </c>
    </row>
    <row r="45" spans="1:4" ht="15" customHeight="1">
      <c r="A45" s="130" t="s">
        <v>264</v>
      </c>
      <c r="B45" s="80">
        <v>0</v>
      </c>
      <c r="C45" s="80">
        <v>0</v>
      </c>
      <c r="D45" s="80">
        <v>0</v>
      </c>
    </row>
    <row r="46" spans="1:4" ht="15" customHeight="1">
      <c r="A46" s="130" t="s">
        <v>265</v>
      </c>
      <c r="B46" s="80">
        <v>0</v>
      </c>
      <c r="C46" s="80">
        <v>0</v>
      </c>
      <c r="D46" s="80">
        <v>0</v>
      </c>
    </row>
    <row r="47" spans="1:4" ht="15" customHeight="1">
      <c r="A47" s="130" t="s">
        <v>266</v>
      </c>
      <c r="B47" s="80"/>
      <c r="C47" s="80"/>
      <c r="D47" s="80"/>
    </row>
    <row r="48" spans="1:4" ht="15" customHeight="1">
      <c r="A48" s="129" t="s">
        <v>267</v>
      </c>
      <c r="B48" s="113">
        <f>SUM(B49:B50)</f>
        <v>0</v>
      </c>
      <c r="C48" s="113">
        <f t="shared" ref="C48:D48" si="9">SUM(C49:C50)</f>
        <v>0</v>
      </c>
      <c r="D48" s="113">
        <f t="shared" si="9"/>
        <v>0</v>
      </c>
    </row>
    <row r="49" spans="1:4" ht="15" customHeight="1">
      <c r="A49" s="130" t="s">
        <v>268</v>
      </c>
      <c r="B49" s="80">
        <v>0</v>
      </c>
      <c r="C49" s="80">
        <v>0</v>
      </c>
      <c r="D49" s="80">
        <v>0</v>
      </c>
    </row>
    <row r="50" spans="1:4" ht="15" customHeight="1">
      <c r="A50" s="130" t="s">
        <v>269</v>
      </c>
      <c r="B50" s="80">
        <v>0</v>
      </c>
      <c r="C50" s="80">
        <v>0</v>
      </c>
      <c r="D50" s="80">
        <v>0</v>
      </c>
    </row>
    <row r="51" spans="1:4">
      <c r="A51" s="131"/>
      <c r="B51" s="137"/>
      <c r="C51" s="80"/>
      <c r="D51" s="80"/>
    </row>
    <row r="52" spans="1:4" ht="15" customHeight="1">
      <c r="A52" s="250" t="s">
        <v>270</v>
      </c>
      <c r="B52" s="247">
        <f>B44-B48</f>
        <v>0</v>
      </c>
      <c r="C52" s="247">
        <f t="shared" ref="C52:D52" si="10">C44-C48</f>
        <v>0</v>
      </c>
      <c r="D52" s="247">
        <f t="shared" si="10"/>
        <v>0</v>
      </c>
    </row>
    <row r="53" spans="1:4" ht="15" customHeight="1">
      <c r="A53" s="251"/>
      <c r="B53" s="248"/>
      <c r="C53" s="248"/>
      <c r="D53" s="248"/>
    </row>
    <row r="54" spans="1:4">
      <c r="A54" s="55"/>
      <c r="B54" s="55"/>
      <c r="C54" s="55"/>
      <c r="D54" s="55"/>
    </row>
    <row r="55" spans="1:4">
      <c r="A55" s="126" t="s">
        <v>257</v>
      </c>
      <c r="B55" s="60" t="s">
        <v>237</v>
      </c>
      <c r="C55" s="243" t="s">
        <v>238</v>
      </c>
      <c r="D55" s="60" t="s">
        <v>239</v>
      </c>
    </row>
    <row r="56" spans="1:4">
      <c r="A56" s="127"/>
      <c r="B56" s="63" t="s">
        <v>258</v>
      </c>
      <c r="C56" s="244"/>
      <c r="D56" s="63" t="s">
        <v>241</v>
      </c>
    </row>
    <row r="57" spans="1:4">
      <c r="A57" s="135"/>
      <c r="B57" s="135"/>
      <c r="C57" s="135"/>
      <c r="D57" s="135"/>
    </row>
    <row r="58" spans="1:4">
      <c r="A58" s="140" t="s">
        <v>243</v>
      </c>
      <c r="B58" s="80">
        <f>B12</f>
        <v>31586050</v>
      </c>
      <c r="C58" s="80">
        <f>C12</f>
        <v>57790522</v>
      </c>
      <c r="D58" s="80">
        <f>D12</f>
        <v>57476710</v>
      </c>
    </row>
    <row r="59" spans="1:4" ht="15" customHeight="1">
      <c r="A59" s="140" t="s">
        <v>271</v>
      </c>
      <c r="B59" s="80">
        <f>B60-B61</f>
        <v>0</v>
      </c>
      <c r="C59" s="80">
        <f t="shared" ref="C59:D59" si="11">C60-C61</f>
        <v>0</v>
      </c>
      <c r="D59" s="80">
        <f t="shared" si="11"/>
        <v>0</v>
      </c>
    </row>
    <row r="60" spans="1:4" ht="15" customHeight="1">
      <c r="A60" s="130" t="s">
        <v>272</v>
      </c>
      <c r="B60" s="80">
        <v>0</v>
      </c>
      <c r="C60" s="80">
        <v>0</v>
      </c>
      <c r="D60" s="80">
        <v>0</v>
      </c>
    </row>
    <row r="61" spans="1:4" ht="15" customHeight="1">
      <c r="A61" s="130" t="s">
        <v>268</v>
      </c>
      <c r="B61" s="80">
        <v>0</v>
      </c>
      <c r="C61" s="80">
        <v>0</v>
      </c>
      <c r="D61" s="80">
        <v>0</v>
      </c>
    </row>
    <row r="62" spans="1:4" ht="15" customHeight="1">
      <c r="A62" s="141"/>
      <c r="B62" s="80"/>
      <c r="C62" s="80"/>
      <c r="D62" s="80"/>
    </row>
    <row r="63" spans="1:4">
      <c r="A63" s="140" t="s">
        <v>247</v>
      </c>
      <c r="B63" s="80">
        <f>B17</f>
        <v>31586050</v>
      </c>
      <c r="C63" s="80">
        <f t="shared" ref="C63:D63" si="12">C17</f>
        <v>53986235</v>
      </c>
      <c r="D63" s="80">
        <f t="shared" si="12"/>
        <v>52596441</v>
      </c>
    </row>
    <row r="64" spans="1:4">
      <c r="A64" s="141"/>
      <c r="B64" s="80"/>
      <c r="C64" s="80"/>
      <c r="D64" s="80"/>
    </row>
    <row r="65" spans="1:4">
      <c r="A65" s="140" t="s">
        <v>250</v>
      </c>
      <c r="B65" s="142">
        <v>0</v>
      </c>
      <c r="C65" s="142">
        <v>0</v>
      </c>
      <c r="D65" s="142">
        <v>0</v>
      </c>
    </row>
    <row r="66" spans="1:4">
      <c r="A66" s="141"/>
      <c r="B66" s="80"/>
      <c r="C66" s="80"/>
      <c r="D66" s="80"/>
    </row>
    <row r="67" spans="1:4" ht="15" customHeight="1">
      <c r="A67" s="88" t="s">
        <v>273</v>
      </c>
      <c r="B67" s="113">
        <f>B58+B59-B63+B65</f>
        <v>0</v>
      </c>
      <c r="C67" s="113">
        <f t="shared" ref="C67:D67" si="13">C58+C59-C63+C65</f>
        <v>3804287</v>
      </c>
      <c r="D67" s="113">
        <f t="shared" si="13"/>
        <v>4880269</v>
      </c>
    </row>
    <row r="68" spans="1:4" ht="15" customHeight="1">
      <c r="A68" s="88" t="s">
        <v>274</v>
      </c>
      <c r="B68" s="113">
        <f>B67-B59</f>
        <v>0</v>
      </c>
      <c r="C68" s="113">
        <f t="shared" ref="C68:D68" si="14">C67-C59</f>
        <v>3804287</v>
      </c>
      <c r="D68" s="113">
        <f t="shared" si="14"/>
        <v>4880269</v>
      </c>
    </row>
    <row r="69" spans="1:4" ht="15" customHeight="1">
      <c r="A69" s="88" t="s">
        <v>275</v>
      </c>
      <c r="B69" s="131"/>
      <c r="C69" s="131"/>
      <c r="D69" s="131"/>
    </row>
    <row r="70" spans="1:4" ht="15" customHeight="1">
      <c r="A70" s="143"/>
      <c r="B70" s="134"/>
      <c r="C70" s="134"/>
      <c r="D70" s="134"/>
    </row>
    <row r="71" spans="1:4">
      <c r="A71" s="55"/>
      <c r="B71" s="55"/>
      <c r="C71" s="55"/>
      <c r="D71" s="55"/>
    </row>
    <row r="72" spans="1:4">
      <c r="A72" s="126" t="s">
        <v>257</v>
      </c>
      <c r="B72" s="60" t="s">
        <v>237</v>
      </c>
      <c r="C72" s="243" t="s">
        <v>238</v>
      </c>
      <c r="D72" s="60" t="s">
        <v>239</v>
      </c>
    </row>
    <row r="73" spans="1:4">
      <c r="A73" s="127"/>
      <c r="B73" s="63" t="s">
        <v>258</v>
      </c>
      <c r="C73" s="244"/>
      <c r="D73" s="63" t="s">
        <v>241</v>
      </c>
    </row>
    <row r="74" spans="1:4">
      <c r="A74" s="135"/>
      <c r="B74" s="135"/>
      <c r="C74" s="135"/>
      <c r="D74" s="135"/>
    </row>
    <row r="75" spans="1:4" ht="15" customHeight="1">
      <c r="A75" s="140" t="s">
        <v>244</v>
      </c>
      <c r="B75" s="80">
        <v>0</v>
      </c>
      <c r="C75" s="80">
        <v>0</v>
      </c>
      <c r="D75" s="80">
        <v>0</v>
      </c>
    </row>
    <row r="76" spans="1:4" ht="15" customHeight="1">
      <c r="A76" s="140"/>
      <c r="B76" s="80"/>
      <c r="C76" s="80"/>
      <c r="D76" s="80"/>
    </row>
    <row r="77" spans="1:4" ht="15" customHeight="1">
      <c r="A77" s="140" t="s">
        <v>276</v>
      </c>
      <c r="B77" s="113">
        <f>B79-B81</f>
        <v>0</v>
      </c>
      <c r="C77" s="113">
        <f t="shared" ref="C77:D77" si="15">C79-C81</f>
        <v>0</v>
      </c>
      <c r="D77" s="113">
        <f t="shared" si="15"/>
        <v>0</v>
      </c>
    </row>
    <row r="78" spans="1:4" ht="15" customHeight="1">
      <c r="A78" s="140" t="s">
        <v>277</v>
      </c>
      <c r="B78" s="80"/>
      <c r="C78" s="80"/>
      <c r="D78" s="80"/>
    </row>
    <row r="79" spans="1:4" ht="15" customHeight="1">
      <c r="A79" s="130" t="s">
        <v>278</v>
      </c>
      <c r="B79" s="80"/>
      <c r="C79" s="80"/>
      <c r="D79" s="80"/>
    </row>
    <row r="80" spans="1:4" ht="15" customHeight="1">
      <c r="A80" s="130" t="s">
        <v>266</v>
      </c>
      <c r="B80" s="80">
        <v>0</v>
      </c>
      <c r="C80" s="80">
        <v>0</v>
      </c>
      <c r="D80" s="80">
        <v>0</v>
      </c>
    </row>
    <row r="81" spans="1:4" ht="15" customHeight="1">
      <c r="A81" s="130" t="s">
        <v>269</v>
      </c>
      <c r="B81" s="80">
        <v>0</v>
      </c>
      <c r="C81" s="80">
        <v>0</v>
      </c>
      <c r="D81" s="80">
        <v>0</v>
      </c>
    </row>
    <row r="82" spans="1:4" ht="15" customHeight="1">
      <c r="A82" s="141"/>
      <c r="B82" s="80"/>
      <c r="C82" s="80"/>
      <c r="D82" s="80"/>
    </row>
    <row r="83" spans="1:4">
      <c r="A83" s="140" t="s">
        <v>248</v>
      </c>
      <c r="B83" s="80">
        <v>0</v>
      </c>
      <c r="C83" s="80">
        <v>0</v>
      </c>
      <c r="D83" s="80">
        <v>0</v>
      </c>
    </row>
    <row r="84" spans="1:4">
      <c r="A84" s="140"/>
      <c r="B84" s="80"/>
      <c r="C84" s="80"/>
      <c r="D84" s="80"/>
    </row>
    <row r="85" spans="1:4">
      <c r="A85" s="140" t="s">
        <v>279</v>
      </c>
      <c r="B85" s="132">
        <v>0</v>
      </c>
      <c r="C85" s="132">
        <v>0</v>
      </c>
      <c r="D85" s="132">
        <v>0</v>
      </c>
    </row>
    <row r="86" spans="1:4">
      <c r="A86" s="141"/>
      <c r="B86" s="80"/>
      <c r="C86" s="80"/>
      <c r="D86" s="80"/>
    </row>
    <row r="87" spans="1:4" ht="15" customHeight="1">
      <c r="A87" s="88" t="s">
        <v>280</v>
      </c>
      <c r="B87" s="113">
        <f>B75+B77-B83+B85</f>
        <v>0</v>
      </c>
      <c r="C87" s="113">
        <f t="shared" ref="C87:D87" si="16">C75+C77-C83+C85</f>
        <v>0</v>
      </c>
      <c r="D87" s="113">
        <f t="shared" si="16"/>
        <v>0</v>
      </c>
    </row>
    <row r="88" spans="1:4" ht="15" customHeight="1">
      <c r="A88" s="88" t="s">
        <v>281</v>
      </c>
      <c r="B88" s="113"/>
      <c r="C88" s="113"/>
      <c r="D88" s="113"/>
    </row>
    <row r="89" spans="1:4" ht="15" customHeight="1">
      <c r="A89" s="88" t="s">
        <v>282</v>
      </c>
      <c r="B89" s="113">
        <f>B87-B77</f>
        <v>0</v>
      </c>
      <c r="C89" s="113">
        <f t="shared" ref="C89:D89" si="17">C87-C77</f>
        <v>0</v>
      </c>
      <c r="D89" s="113">
        <f t="shared" si="17"/>
        <v>0</v>
      </c>
    </row>
    <row r="90" spans="1:4" ht="15" customHeight="1">
      <c r="A90" s="143"/>
      <c r="B90" s="134"/>
      <c r="C90" s="134"/>
      <c r="D90" s="144"/>
    </row>
  </sheetData>
  <mergeCells count="21">
    <mergeCell ref="A1:D1"/>
    <mergeCell ref="A2:D2"/>
    <mergeCell ref="A3:D3"/>
    <mergeCell ref="A4:D4"/>
    <mergeCell ref="A5:D5"/>
    <mergeCell ref="A6:D6"/>
    <mergeCell ref="A31:D31"/>
    <mergeCell ref="A52:A53"/>
    <mergeCell ref="B22:B23"/>
    <mergeCell ref="B28:B29"/>
    <mergeCell ref="B52:B53"/>
    <mergeCell ref="C8:C9"/>
    <mergeCell ref="C22:C23"/>
    <mergeCell ref="C28:C29"/>
    <mergeCell ref="C41:C42"/>
    <mergeCell ref="C52:C53"/>
    <mergeCell ref="C55:C56"/>
    <mergeCell ref="C72:C73"/>
    <mergeCell ref="D22:D23"/>
    <mergeCell ref="D28:D29"/>
    <mergeCell ref="D52:D53"/>
  </mergeCells>
  <pageMargins left="2.1653543307086598" right="0.70866141732283505" top="0.74803149606299202" bottom="0.61" header="0.31496062992126" footer="0.31496062992126"/>
  <pageSetup scale="76" orientation="landscape" r:id="rId1"/>
  <rowBreaks count="2" manualBreakCount="2">
    <brk id="40" max="3" man="1"/>
    <brk id="7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1"/>
  <sheetViews>
    <sheetView workbookViewId="0">
      <selection activeCell="H84" sqref="H84"/>
    </sheetView>
  </sheetViews>
  <sheetFormatPr baseColWidth="10" defaultColWidth="11.42578125" defaultRowHeight="15"/>
  <cols>
    <col min="1" max="1" width="46.85546875" customWidth="1"/>
    <col min="2" max="2" width="12.140625" customWidth="1"/>
    <col min="3" max="3" width="13.85546875" customWidth="1"/>
    <col min="4" max="4" width="11.140625" customWidth="1"/>
    <col min="5" max="5" width="11" customWidth="1"/>
    <col min="6" max="6" width="10.7109375" customWidth="1"/>
    <col min="7" max="7" width="13.140625" customWidth="1"/>
  </cols>
  <sheetData>
    <row r="1" spans="1:7" ht="15.75">
      <c r="A1" s="202" t="str">
        <f>'4 BALANCE'!A1:D1</f>
        <v>CUARTO INFORME TRIMESTRAL DEL GASTO PÚBLICO 2022</v>
      </c>
      <c r="B1" s="202"/>
      <c r="C1" s="202"/>
      <c r="D1" s="202"/>
      <c r="E1" s="202"/>
      <c r="F1" s="202"/>
      <c r="G1" s="202"/>
    </row>
    <row r="2" spans="1:7">
      <c r="A2" s="203" t="str">
        <f>'4 BALANCE'!A2:D2</f>
        <v>GOBIERNO DEL ESTADO DE VERACRUZ DE IGNACIO DE LA LLAVE</v>
      </c>
      <c r="B2" s="204"/>
      <c r="C2" s="204"/>
      <c r="D2" s="204"/>
      <c r="E2" s="204"/>
      <c r="F2" s="204"/>
      <c r="G2" s="205"/>
    </row>
    <row r="3" spans="1:7">
      <c r="A3" s="206" t="str">
        <f>'4 BALANCE'!A3:D3</f>
        <v>INSTITUTO TECNOLÓGICO SUPERIOR DE PEROTE</v>
      </c>
      <c r="B3" s="207"/>
      <c r="C3" s="207"/>
      <c r="D3" s="207"/>
      <c r="E3" s="207"/>
      <c r="F3" s="207"/>
      <c r="G3" s="208"/>
    </row>
    <row r="4" spans="1:7">
      <c r="A4" s="206" t="s">
        <v>283</v>
      </c>
      <c r="B4" s="207"/>
      <c r="C4" s="207"/>
      <c r="D4" s="207"/>
      <c r="E4" s="207"/>
      <c r="F4" s="207"/>
      <c r="G4" s="208"/>
    </row>
    <row r="5" spans="1:7">
      <c r="A5" s="206" t="str">
        <f>'4 BALANCE'!A5:D5</f>
        <v>Del 1 de Enero al 31 de Diciembre de 2022</v>
      </c>
      <c r="B5" s="207"/>
      <c r="C5" s="207"/>
      <c r="D5" s="207"/>
      <c r="E5" s="207"/>
      <c r="F5" s="207"/>
      <c r="G5" s="208"/>
    </row>
    <row r="6" spans="1:7">
      <c r="A6" s="187" t="str">
        <f>'4 BALANCE'!A6:D6</f>
        <v>(Cifras en Pesos)</v>
      </c>
      <c r="B6" s="188"/>
      <c r="C6" s="188"/>
      <c r="D6" s="188"/>
      <c r="E6" s="188"/>
      <c r="F6" s="188"/>
      <c r="G6" s="189"/>
    </row>
    <row r="7" spans="1:7">
      <c r="A7" s="101"/>
      <c r="B7" s="235" t="s">
        <v>284</v>
      </c>
      <c r="C7" s="236"/>
      <c r="D7" s="236"/>
      <c r="E7" s="236"/>
      <c r="F7" s="237"/>
      <c r="G7" s="243" t="s">
        <v>285</v>
      </c>
    </row>
    <row r="8" spans="1:7">
      <c r="A8" s="57" t="s">
        <v>257</v>
      </c>
      <c r="B8" s="243" t="s">
        <v>286</v>
      </c>
      <c r="C8" s="60" t="s">
        <v>287</v>
      </c>
      <c r="D8" s="243" t="s">
        <v>288</v>
      </c>
      <c r="E8" s="243" t="s">
        <v>238</v>
      </c>
      <c r="F8" s="243" t="s">
        <v>289</v>
      </c>
      <c r="G8" s="254"/>
    </row>
    <row r="9" spans="1:7">
      <c r="A9" s="57" t="s">
        <v>290</v>
      </c>
      <c r="B9" s="244"/>
      <c r="C9" s="63" t="s">
        <v>291</v>
      </c>
      <c r="D9" s="244"/>
      <c r="E9" s="244"/>
      <c r="F9" s="244"/>
      <c r="G9" s="244"/>
    </row>
    <row r="10" spans="1:7">
      <c r="A10" s="102"/>
      <c r="B10" s="103"/>
      <c r="C10" s="103"/>
      <c r="D10" s="103"/>
      <c r="E10" s="103"/>
      <c r="F10" s="103"/>
      <c r="G10" s="103"/>
    </row>
    <row r="11" spans="1:7" s="55" customFormat="1" ht="12.75">
      <c r="A11" s="104" t="s">
        <v>292</v>
      </c>
      <c r="B11" s="70"/>
      <c r="C11" s="70"/>
      <c r="D11" s="70"/>
      <c r="E11" s="70"/>
      <c r="F11" s="70"/>
      <c r="G11" s="70"/>
    </row>
    <row r="12" spans="1:7" s="55" customFormat="1" ht="12.75">
      <c r="A12" s="105" t="s">
        <v>293</v>
      </c>
      <c r="B12" s="67">
        <v>0</v>
      </c>
      <c r="C12" s="67">
        <v>0</v>
      </c>
      <c r="D12" s="67">
        <f>C12+B12</f>
        <v>0</v>
      </c>
      <c r="E12" s="67">
        <v>0</v>
      </c>
      <c r="F12" s="67">
        <v>0</v>
      </c>
      <c r="G12" s="67">
        <f>F12-B12</f>
        <v>0</v>
      </c>
    </row>
    <row r="13" spans="1:7" s="55" customFormat="1" ht="12.75">
      <c r="A13" s="105" t="s">
        <v>294</v>
      </c>
      <c r="B13" s="67">
        <v>0</v>
      </c>
      <c r="C13" s="67">
        <v>0</v>
      </c>
      <c r="D13" s="67">
        <f t="shared" ref="D13:D17" si="0">C13+B13</f>
        <v>0</v>
      </c>
      <c r="E13" s="67">
        <v>0</v>
      </c>
      <c r="F13" s="67">
        <v>0</v>
      </c>
      <c r="G13" s="67">
        <f t="shared" ref="G13:G17" si="1">F13-B13</f>
        <v>0</v>
      </c>
    </row>
    <row r="14" spans="1:7" s="55" customFormat="1" ht="12.75">
      <c r="A14" s="105" t="s">
        <v>295</v>
      </c>
      <c r="B14" s="67">
        <v>0</v>
      </c>
      <c r="C14" s="67">
        <v>0</v>
      </c>
      <c r="D14" s="67">
        <f t="shared" si="0"/>
        <v>0</v>
      </c>
      <c r="E14" s="67">
        <v>0</v>
      </c>
      <c r="F14" s="67">
        <v>0</v>
      </c>
      <c r="G14" s="67">
        <f t="shared" si="1"/>
        <v>0</v>
      </c>
    </row>
    <row r="15" spans="1:7" s="55" customFormat="1" ht="12.75">
      <c r="A15" s="105" t="s">
        <v>296</v>
      </c>
      <c r="B15" s="67">
        <v>0</v>
      </c>
      <c r="C15" s="67">
        <v>0</v>
      </c>
      <c r="D15" s="67">
        <f t="shared" si="0"/>
        <v>0</v>
      </c>
      <c r="E15" s="67">
        <v>0</v>
      </c>
      <c r="F15" s="67">
        <v>0</v>
      </c>
      <c r="G15" s="67">
        <f t="shared" si="1"/>
        <v>0</v>
      </c>
    </row>
    <row r="16" spans="1:7" s="55" customFormat="1" ht="12.75">
      <c r="A16" s="105" t="s">
        <v>297</v>
      </c>
      <c r="B16" s="67">
        <v>0</v>
      </c>
      <c r="C16" s="67">
        <v>0</v>
      </c>
      <c r="D16" s="67">
        <f t="shared" si="0"/>
        <v>0</v>
      </c>
      <c r="E16" s="67">
        <v>0</v>
      </c>
      <c r="F16" s="67">
        <v>0</v>
      </c>
      <c r="G16" s="67">
        <f t="shared" si="1"/>
        <v>0</v>
      </c>
    </row>
    <row r="17" spans="1:7" s="55" customFormat="1" ht="12.75">
      <c r="A17" s="105" t="s">
        <v>298</v>
      </c>
      <c r="B17" s="67">
        <v>0</v>
      </c>
      <c r="C17" s="67">
        <v>0</v>
      </c>
      <c r="D17" s="67">
        <f t="shared" si="0"/>
        <v>0</v>
      </c>
      <c r="E17" s="67">
        <v>0</v>
      </c>
      <c r="F17" s="67">
        <v>0</v>
      </c>
      <c r="G17" s="67">
        <f t="shared" si="1"/>
        <v>0</v>
      </c>
    </row>
    <row r="18" spans="1:7" s="55" customFormat="1" ht="12.75">
      <c r="A18" s="105" t="s">
        <v>299</v>
      </c>
      <c r="B18" s="67">
        <v>7129969</v>
      </c>
      <c r="C18" s="67">
        <v>1352717</v>
      </c>
      <c r="D18" s="67">
        <v>8482686</v>
      </c>
      <c r="E18" s="67">
        <v>6446860</v>
      </c>
      <c r="F18" s="67">
        <v>6358049</v>
      </c>
      <c r="G18" s="67">
        <f>F18-B18</f>
        <v>-771920</v>
      </c>
    </row>
    <row r="19" spans="1:7" s="55" customFormat="1" ht="12.75">
      <c r="A19" s="105" t="s">
        <v>300</v>
      </c>
      <c r="B19" s="253">
        <f>SUM(B21:B31)</f>
        <v>0</v>
      </c>
      <c r="C19" s="253">
        <f t="shared" ref="C19:G19" si="2">SUM(C21:C31)</f>
        <v>0</v>
      </c>
      <c r="D19" s="253">
        <f t="shared" si="2"/>
        <v>0</v>
      </c>
      <c r="E19" s="253">
        <f t="shared" si="2"/>
        <v>0</v>
      </c>
      <c r="F19" s="253">
        <f t="shared" si="2"/>
        <v>0</v>
      </c>
      <c r="G19" s="253">
        <f t="shared" si="2"/>
        <v>0</v>
      </c>
    </row>
    <row r="20" spans="1:7" s="55" customFormat="1" ht="12.75">
      <c r="A20" s="105" t="s">
        <v>301</v>
      </c>
      <c r="B20" s="253"/>
      <c r="C20" s="253"/>
      <c r="D20" s="253"/>
      <c r="E20" s="253"/>
      <c r="F20" s="253"/>
      <c r="G20" s="253"/>
    </row>
    <row r="21" spans="1:7" s="55" customFormat="1" ht="12.75">
      <c r="A21" s="106" t="s">
        <v>302</v>
      </c>
      <c r="B21" s="70">
        <v>0</v>
      </c>
      <c r="C21" s="70">
        <v>0</v>
      </c>
      <c r="D21" s="70">
        <f>B21+C21</f>
        <v>0</v>
      </c>
      <c r="E21" s="70">
        <v>0</v>
      </c>
      <c r="F21" s="70">
        <v>0</v>
      </c>
      <c r="G21" s="70">
        <v>0</v>
      </c>
    </row>
    <row r="22" spans="1:7" s="55" customFormat="1" ht="12.75">
      <c r="A22" s="106" t="s">
        <v>303</v>
      </c>
      <c r="B22" s="70">
        <v>0</v>
      </c>
      <c r="C22" s="70">
        <v>0</v>
      </c>
      <c r="D22" s="70">
        <f t="shared" ref="D22:D31" si="3">B22+C22</f>
        <v>0</v>
      </c>
      <c r="E22" s="70">
        <v>0</v>
      </c>
      <c r="F22" s="70">
        <v>0</v>
      </c>
      <c r="G22" s="70">
        <v>0</v>
      </c>
    </row>
    <row r="23" spans="1:7" s="55" customFormat="1" ht="12.75">
      <c r="A23" s="106" t="s">
        <v>304</v>
      </c>
      <c r="B23" s="70">
        <v>0</v>
      </c>
      <c r="C23" s="70">
        <v>0</v>
      </c>
      <c r="D23" s="70">
        <f t="shared" si="3"/>
        <v>0</v>
      </c>
      <c r="E23" s="70">
        <v>0</v>
      </c>
      <c r="F23" s="70">
        <v>0</v>
      </c>
      <c r="G23" s="70">
        <v>0</v>
      </c>
    </row>
    <row r="24" spans="1:7" s="55" customFormat="1" ht="12.75">
      <c r="A24" s="106" t="s">
        <v>305</v>
      </c>
      <c r="B24" s="70">
        <v>0</v>
      </c>
      <c r="C24" s="70">
        <v>0</v>
      </c>
      <c r="D24" s="70">
        <f t="shared" si="3"/>
        <v>0</v>
      </c>
      <c r="E24" s="70">
        <v>0</v>
      </c>
      <c r="F24" s="70">
        <v>0</v>
      </c>
      <c r="G24" s="70">
        <v>0</v>
      </c>
    </row>
    <row r="25" spans="1:7" s="55" customFormat="1" ht="12.75">
      <c r="A25" s="106" t="s">
        <v>306</v>
      </c>
      <c r="B25" s="70">
        <v>0</v>
      </c>
      <c r="C25" s="70">
        <v>0</v>
      </c>
      <c r="D25" s="70">
        <f t="shared" si="3"/>
        <v>0</v>
      </c>
      <c r="E25" s="70">
        <v>0</v>
      </c>
      <c r="F25" s="70">
        <v>0</v>
      </c>
      <c r="G25" s="70">
        <v>0</v>
      </c>
    </row>
    <row r="26" spans="1:7" s="55" customFormat="1" ht="12.75">
      <c r="A26" s="106" t="s">
        <v>307</v>
      </c>
      <c r="B26" s="70">
        <v>0</v>
      </c>
      <c r="C26" s="70">
        <v>0</v>
      </c>
      <c r="D26" s="70">
        <f t="shared" si="3"/>
        <v>0</v>
      </c>
      <c r="E26" s="70">
        <v>0</v>
      </c>
      <c r="F26" s="70">
        <v>0</v>
      </c>
      <c r="G26" s="70">
        <v>0</v>
      </c>
    </row>
    <row r="27" spans="1:7" s="55" customFormat="1" ht="12.75">
      <c r="A27" s="106" t="s">
        <v>308</v>
      </c>
      <c r="B27" s="70">
        <v>0</v>
      </c>
      <c r="C27" s="70">
        <v>0</v>
      </c>
      <c r="D27" s="70">
        <f t="shared" si="3"/>
        <v>0</v>
      </c>
      <c r="E27" s="70">
        <v>0</v>
      </c>
      <c r="F27" s="70">
        <v>0</v>
      </c>
      <c r="G27" s="70">
        <v>0</v>
      </c>
    </row>
    <row r="28" spans="1:7" s="55" customFormat="1" ht="12.75">
      <c r="A28" s="106" t="s">
        <v>309</v>
      </c>
      <c r="B28" s="70">
        <v>0</v>
      </c>
      <c r="C28" s="70">
        <v>0</v>
      </c>
      <c r="D28" s="70">
        <f t="shared" si="3"/>
        <v>0</v>
      </c>
      <c r="E28" s="70">
        <v>0</v>
      </c>
      <c r="F28" s="70">
        <v>0</v>
      </c>
      <c r="G28" s="70">
        <v>0</v>
      </c>
    </row>
    <row r="29" spans="1:7" s="55" customFormat="1" ht="12.75">
      <c r="A29" s="106" t="s">
        <v>310</v>
      </c>
      <c r="B29" s="70">
        <v>0</v>
      </c>
      <c r="C29" s="70">
        <v>0</v>
      </c>
      <c r="D29" s="70">
        <f t="shared" si="3"/>
        <v>0</v>
      </c>
      <c r="E29" s="70">
        <v>0</v>
      </c>
      <c r="F29" s="70">
        <v>0</v>
      </c>
      <c r="G29" s="70">
        <v>0</v>
      </c>
    </row>
    <row r="30" spans="1:7" s="55" customFormat="1" ht="12.75">
      <c r="A30" s="106" t="s">
        <v>311</v>
      </c>
      <c r="B30" s="70">
        <v>0</v>
      </c>
      <c r="C30" s="70">
        <v>0</v>
      </c>
      <c r="D30" s="70">
        <f t="shared" si="3"/>
        <v>0</v>
      </c>
      <c r="E30" s="70">
        <v>0</v>
      </c>
      <c r="F30" s="70">
        <v>0</v>
      </c>
      <c r="G30" s="70">
        <v>0</v>
      </c>
    </row>
    <row r="31" spans="1:7" s="55" customFormat="1" ht="25.5" customHeight="1">
      <c r="A31" s="107" t="s">
        <v>312</v>
      </c>
      <c r="B31" s="70">
        <v>0</v>
      </c>
      <c r="C31" s="70">
        <v>0</v>
      </c>
      <c r="D31" s="70">
        <f t="shared" si="3"/>
        <v>0</v>
      </c>
      <c r="E31" s="70">
        <v>0</v>
      </c>
      <c r="F31" s="70">
        <v>0</v>
      </c>
      <c r="G31" s="70">
        <v>0</v>
      </c>
    </row>
    <row r="32" spans="1:7" s="55" customFormat="1" ht="25.5">
      <c r="A32" s="108" t="s">
        <v>313</v>
      </c>
      <c r="B32" s="109">
        <f>SUM(B33:B37)</f>
        <v>0</v>
      </c>
      <c r="C32" s="109">
        <f t="shared" ref="C32:G32" si="4">SUM(C33:C37)</f>
        <v>0</v>
      </c>
      <c r="D32" s="109">
        <f t="shared" si="4"/>
        <v>0</v>
      </c>
      <c r="E32" s="109">
        <f t="shared" si="4"/>
        <v>0</v>
      </c>
      <c r="F32" s="109">
        <f t="shared" si="4"/>
        <v>0</v>
      </c>
      <c r="G32" s="109">
        <f t="shared" si="4"/>
        <v>0</v>
      </c>
    </row>
    <row r="33" spans="1:7" s="55" customFormat="1" ht="12.75">
      <c r="A33" s="106" t="s">
        <v>314</v>
      </c>
      <c r="B33" s="70">
        <v>0</v>
      </c>
      <c r="C33" s="70">
        <v>0</v>
      </c>
      <c r="D33" s="70">
        <f>B33+C33</f>
        <v>0</v>
      </c>
      <c r="E33" s="70">
        <v>0</v>
      </c>
      <c r="F33" s="70">
        <v>0</v>
      </c>
      <c r="G33" s="70">
        <f>F33-B33</f>
        <v>0</v>
      </c>
    </row>
    <row r="34" spans="1:7" s="55" customFormat="1" ht="12.75">
      <c r="A34" s="106" t="s">
        <v>315</v>
      </c>
      <c r="B34" s="70">
        <v>0</v>
      </c>
      <c r="C34" s="70">
        <v>0</v>
      </c>
      <c r="D34" s="70">
        <f t="shared" ref="D34:D37" si="5">B34+C34</f>
        <v>0</v>
      </c>
      <c r="E34" s="70">
        <v>0</v>
      </c>
      <c r="F34" s="70">
        <v>0</v>
      </c>
      <c r="G34" s="70">
        <f t="shared" ref="G34:G37" si="6">F34-B34</f>
        <v>0</v>
      </c>
    </row>
    <row r="35" spans="1:7" s="55" customFormat="1" ht="12.75">
      <c r="A35" s="106" t="s">
        <v>316</v>
      </c>
      <c r="B35" s="70">
        <v>0</v>
      </c>
      <c r="C35" s="70">
        <v>0</v>
      </c>
      <c r="D35" s="70">
        <f t="shared" si="5"/>
        <v>0</v>
      </c>
      <c r="E35" s="70">
        <v>0</v>
      </c>
      <c r="F35" s="70">
        <v>0</v>
      </c>
      <c r="G35" s="70">
        <f t="shared" si="6"/>
        <v>0</v>
      </c>
    </row>
    <row r="36" spans="1:7" s="55" customFormat="1" ht="12.75">
      <c r="A36" s="106" t="s">
        <v>317</v>
      </c>
      <c r="B36" s="70">
        <v>0</v>
      </c>
      <c r="C36" s="70">
        <v>0</v>
      </c>
      <c r="D36" s="70">
        <f t="shared" si="5"/>
        <v>0</v>
      </c>
      <c r="E36" s="70">
        <v>0</v>
      </c>
      <c r="F36" s="70">
        <v>0</v>
      </c>
      <c r="G36" s="70">
        <f t="shared" si="6"/>
        <v>0</v>
      </c>
    </row>
    <row r="37" spans="1:7" s="55" customFormat="1" ht="12.75">
      <c r="A37" s="106" t="s">
        <v>318</v>
      </c>
      <c r="B37" s="70">
        <v>0</v>
      </c>
      <c r="C37" s="70">
        <v>0</v>
      </c>
      <c r="D37" s="70">
        <f t="shared" si="5"/>
        <v>0</v>
      </c>
      <c r="E37" s="70">
        <v>0</v>
      </c>
      <c r="F37" s="70">
        <v>0</v>
      </c>
      <c r="G37" s="70">
        <f t="shared" si="6"/>
        <v>0</v>
      </c>
    </row>
    <row r="38" spans="1:7" s="55" customFormat="1" ht="12.75">
      <c r="A38" s="105" t="s">
        <v>319</v>
      </c>
      <c r="B38" s="110">
        <v>24456081</v>
      </c>
      <c r="C38" s="110">
        <v>26887581</v>
      </c>
      <c r="D38" s="110">
        <v>51343662</v>
      </c>
      <c r="E38" s="110">
        <v>51343662</v>
      </c>
      <c r="F38" s="110">
        <v>51118661</v>
      </c>
      <c r="G38" s="110">
        <f t="shared" ref="G38:G43" si="7">F38-B38</f>
        <v>26662580</v>
      </c>
    </row>
    <row r="39" spans="1:7" s="55" customFormat="1" ht="12.75">
      <c r="A39" s="105" t="s">
        <v>320</v>
      </c>
      <c r="B39" s="67">
        <f>B40</f>
        <v>0</v>
      </c>
      <c r="C39" s="67">
        <f t="shared" ref="C39:G39" si="8">C40</f>
        <v>0</v>
      </c>
      <c r="D39" s="67">
        <f t="shared" si="8"/>
        <v>0</v>
      </c>
      <c r="E39" s="67">
        <f t="shared" si="8"/>
        <v>0</v>
      </c>
      <c r="F39" s="67">
        <f t="shared" si="8"/>
        <v>0</v>
      </c>
      <c r="G39" s="67">
        <f t="shared" si="8"/>
        <v>0</v>
      </c>
    </row>
    <row r="40" spans="1:7" s="55" customFormat="1" ht="12.75">
      <c r="A40" s="106" t="s">
        <v>321</v>
      </c>
      <c r="B40" s="70">
        <v>0</v>
      </c>
      <c r="C40" s="70">
        <v>0</v>
      </c>
      <c r="D40" s="70">
        <f>B40+C40</f>
        <v>0</v>
      </c>
      <c r="E40" s="70">
        <v>0</v>
      </c>
      <c r="F40" s="70">
        <v>0</v>
      </c>
      <c r="G40" s="70">
        <f t="shared" si="7"/>
        <v>0</v>
      </c>
    </row>
    <row r="41" spans="1:7" s="55" customFormat="1" ht="12.75">
      <c r="A41" s="105" t="s">
        <v>322</v>
      </c>
      <c r="B41" s="67">
        <f>SUM(B42:B43)</f>
        <v>0</v>
      </c>
      <c r="C41" s="67">
        <f t="shared" ref="C41:G41" si="9">SUM(C42:C43)</f>
        <v>0</v>
      </c>
      <c r="D41" s="67">
        <f t="shared" si="9"/>
        <v>0</v>
      </c>
      <c r="E41" s="67">
        <f t="shared" si="9"/>
        <v>0</v>
      </c>
      <c r="F41" s="67">
        <f t="shared" si="9"/>
        <v>0</v>
      </c>
      <c r="G41" s="67">
        <f t="shared" si="9"/>
        <v>0</v>
      </c>
    </row>
    <row r="42" spans="1:7" s="55" customFormat="1" ht="12.75">
      <c r="A42" s="106" t="s">
        <v>323</v>
      </c>
      <c r="B42" s="70">
        <v>0</v>
      </c>
      <c r="C42" s="70">
        <v>0</v>
      </c>
      <c r="D42" s="70">
        <f>C42+B42</f>
        <v>0</v>
      </c>
      <c r="E42" s="70">
        <v>0</v>
      </c>
      <c r="F42" s="70">
        <v>0</v>
      </c>
      <c r="G42" s="70">
        <f t="shared" si="7"/>
        <v>0</v>
      </c>
    </row>
    <row r="43" spans="1:7" s="55" customFormat="1" ht="12.75">
      <c r="A43" s="106" t="s">
        <v>324</v>
      </c>
      <c r="B43" s="70">
        <v>0</v>
      </c>
      <c r="C43" s="70">
        <v>0</v>
      </c>
      <c r="D43" s="70">
        <f>C43+B43</f>
        <v>0</v>
      </c>
      <c r="E43" s="70">
        <v>0</v>
      </c>
      <c r="F43" s="70">
        <v>0</v>
      </c>
      <c r="G43" s="70">
        <f t="shared" si="7"/>
        <v>0</v>
      </c>
    </row>
    <row r="44" spans="1:7" s="55" customFormat="1" ht="12.75">
      <c r="A44" s="111"/>
      <c r="B44" s="70"/>
      <c r="C44" s="70"/>
      <c r="D44" s="70"/>
      <c r="E44" s="70"/>
      <c r="F44" s="70"/>
      <c r="G44" s="70"/>
    </row>
    <row r="45" spans="1:7" s="55" customFormat="1" ht="25.5">
      <c r="A45" s="112" t="s">
        <v>325</v>
      </c>
      <c r="B45" s="109">
        <f>B41+B39+B38+B12+B13+B14+B15+B16+B17+B18+B19</f>
        <v>31586050</v>
      </c>
      <c r="C45" s="109">
        <f t="shared" ref="C45:F45" si="10">C41+C39+C38+C12+C13+C14+C15+C16+C17+C18+C19</f>
        <v>28240298</v>
      </c>
      <c r="D45" s="109">
        <f t="shared" si="10"/>
        <v>59826348</v>
      </c>
      <c r="E45" s="109">
        <f t="shared" si="10"/>
        <v>57790522</v>
      </c>
      <c r="F45" s="109">
        <f t="shared" si="10"/>
        <v>57476710</v>
      </c>
      <c r="G45" s="109">
        <f>G41+G39+G38+G12+G13+G14+G15+G16+G17+G18+G19</f>
        <v>25890660</v>
      </c>
    </row>
    <row r="46" spans="1:7" s="55" customFormat="1" ht="5.25" customHeight="1">
      <c r="A46" s="112"/>
      <c r="B46" s="109"/>
      <c r="C46" s="113"/>
      <c r="D46" s="113"/>
      <c r="E46" s="113"/>
      <c r="F46" s="113"/>
      <c r="G46" s="113"/>
    </row>
    <row r="47" spans="1:7" s="55" customFormat="1" ht="12.75">
      <c r="A47" s="104" t="s">
        <v>326</v>
      </c>
      <c r="B47" s="114"/>
      <c r="C47" s="115"/>
      <c r="D47" s="115"/>
      <c r="E47" s="115"/>
      <c r="F47" s="115"/>
      <c r="G47" s="116">
        <f>G45</f>
        <v>25890660</v>
      </c>
    </row>
    <row r="48" spans="1:7" s="55" customFormat="1" ht="6.75" customHeight="1">
      <c r="A48" s="111"/>
      <c r="B48" s="117"/>
      <c r="C48" s="117"/>
      <c r="D48" s="117"/>
      <c r="E48" s="117"/>
      <c r="F48" s="117"/>
      <c r="G48" s="117"/>
    </row>
    <row r="49" spans="1:7" s="55" customFormat="1" ht="12.75">
      <c r="A49" s="104" t="s">
        <v>327</v>
      </c>
      <c r="B49" s="70"/>
      <c r="C49" s="70"/>
      <c r="D49" s="70"/>
      <c r="E49" s="70"/>
      <c r="F49" s="70"/>
      <c r="G49" s="70"/>
    </row>
    <row r="50" spans="1:7" s="55" customFormat="1" ht="12.75">
      <c r="A50" s="105" t="s">
        <v>328</v>
      </c>
      <c r="B50" s="67">
        <f>SUM(B51:B58)</f>
        <v>0</v>
      </c>
      <c r="C50" s="67">
        <f t="shared" ref="C50:G50" si="11">SUM(C51:C58)</f>
        <v>0</v>
      </c>
      <c r="D50" s="67">
        <f t="shared" si="11"/>
        <v>0</v>
      </c>
      <c r="E50" s="67">
        <f t="shared" si="11"/>
        <v>0</v>
      </c>
      <c r="F50" s="67">
        <f t="shared" si="11"/>
        <v>0</v>
      </c>
      <c r="G50" s="67">
        <f t="shared" si="11"/>
        <v>0</v>
      </c>
    </row>
    <row r="51" spans="1:7" s="55" customFormat="1" ht="25.5">
      <c r="A51" s="107" t="s">
        <v>329</v>
      </c>
      <c r="B51" s="118">
        <v>0</v>
      </c>
      <c r="C51" s="80">
        <v>0</v>
      </c>
      <c r="D51" s="80">
        <f t="shared" ref="D51:D58" si="12">C51+B51</f>
        <v>0</v>
      </c>
      <c r="E51" s="80">
        <v>0</v>
      </c>
      <c r="F51" s="80">
        <v>0</v>
      </c>
      <c r="G51" s="80">
        <f>F51-B51</f>
        <v>0</v>
      </c>
    </row>
    <row r="52" spans="1:7" s="55" customFormat="1" ht="25.5">
      <c r="A52" s="107" t="s">
        <v>330</v>
      </c>
      <c r="B52" s="70">
        <v>0</v>
      </c>
      <c r="C52" s="69">
        <v>0</v>
      </c>
      <c r="D52" s="69">
        <f t="shared" si="12"/>
        <v>0</v>
      </c>
      <c r="E52" s="70">
        <v>0</v>
      </c>
      <c r="F52" s="69">
        <v>0</v>
      </c>
      <c r="G52" s="69">
        <f>F52-B52</f>
        <v>0</v>
      </c>
    </row>
    <row r="53" spans="1:7" s="55" customFormat="1" ht="25.5">
      <c r="A53" s="107" t="s">
        <v>331</v>
      </c>
      <c r="B53" s="70">
        <v>0</v>
      </c>
      <c r="C53" s="69">
        <v>0</v>
      </c>
      <c r="D53" s="69">
        <f t="shared" si="12"/>
        <v>0</v>
      </c>
      <c r="E53" s="70">
        <v>0</v>
      </c>
      <c r="F53" s="69">
        <v>0</v>
      </c>
      <c r="G53" s="69">
        <f>D53-B53</f>
        <v>0</v>
      </c>
    </row>
    <row r="54" spans="1:7" s="55" customFormat="1" ht="38.25">
      <c r="A54" s="107" t="s">
        <v>332</v>
      </c>
      <c r="B54" s="70">
        <v>0</v>
      </c>
      <c r="C54" s="69">
        <v>0</v>
      </c>
      <c r="D54" s="69">
        <f t="shared" si="12"/>
        <v>0</v>
      </c>
      <c r="E54" s="70">
        <v>0</v>
      </c>
      <c r="F54" s="69">
        <v>0</v>
      </c>
      <c r="G54" s="69">
        <f>F54-B54</f>
        <v>0</v>
      </c>
    </row>
    <row r="55" spans="1:7" s="55" customFormat="1" ht="12.75">
      <c r="A55" s="106" t="s">
        <v>333</v>
      </c>
      <c r="B55" s="70">
        <v>0</v>
      </c>
      <c r="C55" s="69">
        <v>0</v>
      </c>
      <c r="D55" s="70">
        <f t="shared" si="12"/>
        <v>0</v>
      </c>
      <c r="E55" s="70">
        <v>0</v>
      </c>
      <c r="F55" s="69">
        <v>0</v>
      </c>
      <c r="G55" s="70">
        <f>F55-B55</f>
        <v>0</v>
      </c>
    </row>
    <row r="56" spans="1:7" s="55" customFormat="1" ht="25.5">
      <c r="A56" s="107" t="s">
        <v>334</v>
      </c>
      <c r="B56" s="70">
        <v>0</v>
      </c>
      <c r="C56" s="69">
        <v>0</v>
      </c>
      <c r="D56" s="69">
        <f t="shared" si="12"/>
        <v>0</v>
      </c>
      <c r="E56" s="70">
        <v>0</v>
      </c>
      <c r="F56" s="69">
        <v>0</v>
      </c>
      <c r="G56" s="69">
        <f>F56-B56</f>
        <v>0</v>
      </c>
    </row>
    <row r="57" spans="1:7" s="55" customFormat="1" ht="25.5">
      <c r="A57" s="107" t="s">
        <v>335</v>
      </c>
      <c r="B57" s="70">
        <v>0</v>
      </c>
      <c r="C57" s="69">
        <v>0</v>
      </c>
      <c r="D57" s="69">
        <f t="shared" si="12"/>
        <v>0</v>
      </c>
      <c r="E57" s="70">
        <v>0</v>
      </c>
      <c r="F57" s="69">
        <v>0</v>
      </c>
      <c r="G57" s="69">
        <f>F57-B57</f>
        <v>0</v>
      </c>
    </row>
    <row r="58" spans="1:7" s="55" customFormat="1" ht="25.5">
      <c r="A58" s="107" t="s">
        <v>336</v>
      </c>
      <c r="B58" s="70">
        <v>0</v>
      </c>
      <c r="C58" s="69">
        <v>0</v>
      </c>
      <c r="D58" s="69">
        <f t="shared" si="12"/>
        <v>0</v>
      </c>
      <c r="E58" s="70">
        <v>0</v>
      </c>
      <c r="F58" s="69">
        <v>0</v>
      </c>
      <c r="G58" s="69">
        <f>F58-B58</f>
        <v>0</v>
      </c>
    </row>
    <row r="59" spans="1:7" s="55" customFormat="1" ht="12.75">
      <c r="A59" s="105" t="s">
        <v>337</v>
      </c>
      <c r="B59" s="67">
        <f>SUM(B60:B63)</f>
        <v>0</v>
      </c>
      <c r="C59" s="67">
        <f t="shared" ref="C59:G59" si="13">SUM(C60:C63)</f>
        <v>0</v>
      </c>
      <c r="D59" s="67">
        <f t="shared" si="13"/>
        <v>0</v>
      </c>
      <c r="E59" s="67">
        <f t="shared" si="13"/>
        <v>0</v>
      </c>
      <c r="F59" s="67">
        <f t="shared" si="13"/>
        <v>0</v>
      </c>
      <c r="G59" s="67">
        <f t="shared" si="13"/>
        <v>0</v>
      </c>
    </row>
    <row r="60" spans="1:7" s="55" customFormat="1" ht="12.75">
      <c r="A60" s="106" t="s">
        <v>338</v>
      </c>
      <c r="B60" s="70">
        <v>0</v>
      </c>
      <c r="C60" s="70">
        <v>0</v>
      </c>
      <c r="D60" s="70">
        <f>C60+B60</f>
        <v>0</v>
      </c>
      <c r="E60" s="70">
        <v>0</v>
      </c>
      <c r="F60" s="70">
        <v>0</v>
      </c>
      <c r="G60" s="70">
        <f t="shared" ref="G60:G63" si="14">F60-B60</f>
        <v>0</v>
      </c>
    </row>
    <row r="61" spans="1:7" s="55" customFormat="1" ht="12.75">
      <c r="A61" s="106" t="s">
        <v>339</v>
      </c>
      <c r="B61" s="70">
        <v>0</v>
      </c>
      <c r="C61" s="70">
        <v>0</v>
      </c>
      <c r="D61" s="70">
        <f t="shared" ref="D61:D63" si="15">C61+B61</f>
        <v>0</v>
      </c>
      <c r="E61" s="70">
        <v>0</v>
      </c>
      <c r="F61" s="70">
        <v>0</v>
      </c>
      <c r="G61" s="70">
        <f t="shared" si="14"/>
        <v>0</v>
      </c>
    </row>
    <row r="62" spans="1:7" s="55" customFormat="1" ht="12.75">
      <c r="A62" s="106" t="s">
        <v>340</v>
      </c>
      <c r="B62" s="70">
        <v>0</v>
      </c>
      <c r="C62" s="70">
        <v>0</v>
      </c>
      <c r="D62" s="70">
        <f t="shared" si="15"/>
        <v>0</v>
      </c>
      <c r="E62" s="70">
        <v>0</v>
      </c>
      <c r="F62" s="70">
        <v>0</v>
      </c>
      <c r="G62" s="70">
        <f t="shared" si="14"/>
        <v>0</v>
      </c>
    </row>
    <row r="63" spans="1:7" s="55" customFormat="1" ht="12.75">
      <c r="A63" s="106" t="s">
        <v>341</v>
      </c>
      <c r="B63" s="70">
        <v>0</v>
      </c>
      <c r="C63" s="70">
        <v>0</v>
      </c>
      <c r="D63" s="70">
        <f t="shared" si="15"/>
        <v>0</v>
      </c>
      <c r="E63" s="70">
        <v>0</v>
      </c>
      <c r="F63" s="70">
        <v>0</v>
      </c>
      <c r="G63" s="70">
        <f t="shared" si="14"/>
        <v>0</v>
      </c>
    </row>
    <row r="64" spans="1:7" s="55" customFormat="1" ht="12.75">
      <c r="A64" s="105" t="s">
        <v>342</v>
      </c>
      <c r="B64" s="67">
        <f>SUM(B65:B66)</f>
        <v>0</v>
      </c>
      <c r="C64" s="67">
        <f t="shared" ref="C64:G64" si="16">SUM(C65:C66)</f>
        <v>0</v>
      </c>
      <c r="D64" s="67">
        <f t="shared" si="16"/>
        <v>0</v>
      </c>
      <c r="E64" s="67">
        <f t="shared" si="16"/>
        <v>0</v>
      </c>
      <c r="F64" s="67">
        <f t="shared" si="16"/>
        <v>0</v>
      </c>
      <c r="G64" s="67">
        <f t="shared" si="16"/>
        <v>0</v>
      </c>
    </row>
    <row r="65" spans="1:7" s="55" customFormat="1" ht="25.5">
      <c r="A65" s="107" t="s">
        <v>343</v>
      </c>
      <c r="B65" s="70">
        <v>0</v>
      </c>
      <c r="C65" s="70">
        <v>0</v>
      </c>
      <c r="D65" s="69">
        <f>C65+B65</f>
        <v>0</v>
      </c>
      <c r="E65" s="70">
        <v>0</v>
      </c>
      <c r="F65" s="70">
        <v>0</v>
      </c>
      <c r="G65" s="69">
        <f>F65-B65</f>
        <v>0</v>
      </c>
    </row>
    <row r="66" spans="1:7" s="55" customFormat="1" ht="12.75">
      <c r="A66" s="106" t="s">
        <v>344</v>
      </c>
      <c r="B66" s="70">
        <v>0</v>
      </c>
      <c r="C66" s="70">
        <v>0</v>
      </c>
      <c r="D66" s="70">
        <f>C66+B66</f>
        <v>0</v>
      </c>
      <c r="E66" s="70">
        <v>0</v>
      </c>
      <c r="F66" s="70">
        <v>0</v>
      </c>
      <c r="G66" s="70">
        <f>F66-B66</f>
        <v>0</v>
      </c>
    </row>
    <row r="67" spans="1:7" s="55" customFormat="1" ht="25.5">
      <c r="A67" s="108" t="s">
        <v>345</v>
      </c>
      <c r="B67" s="67">
        <v>0</v>
      </c>
      <c r="C67" s="65">
        <v>0</v>
      </c>
      <c r="D67" s="65">
        <f>B67+C67</f>
        <v>0</v>
      </c>
      <c r="E67" s="65">
        <v>0</v>
      </c>
      <c r="F67" s="65">
        <v>0</v>
      </c>
      <c r="G67" s="65">
        <f>F67-B67</f>
        <v>0</v>
      </c>
    </row>
    <row r="68" spans="1:7" s="55" customFormat="1" ht="12.75">
      <c r="A68" s="105" t="s">
        <v>346</v>
      </c>
      <c r="B68" s="67">
        <v>0</v>
      </c>
      <c r="C68" s="67">
        <v>0</v>
      </c>
      <c r="D68" s="67">
        <f>C68+B68</f>
        <v>0</v>
      </c>
      <c r="E68" s="67">
        <v>0</v>
      </c>
      <c r="F68" s="67">
        <v>0</v>
      </c>
      <c r="G68" s="67">
        <f>F68-B68</f>
        <v>0</v>
      </c>
    </row>
    <row r="69" spans="1:7" s="55" customFormat="1" ht="12.75">
      <c r="A69" s="111"/>
      <c r="B69" s="117"/>
      <c r="C69" s="117"/>
      <c r="D69" s="117"/>
      <c r="E69" s="117"/>
      <c r="F69" s="117"/>
      <c r="G69" s="117"/>
    </row>
    <row r="70" spans="1:7" s="55" customFormat="1" ht="25.5">
      <c r="A70" s="112" t="s">
        <v>347</v>
      </c>
      <c r="B70" s="119">
        <f>B50+B59+B64+B67+B68</f>
        <v>0</v>
      </c>
      <c r="C70" s="119">
        <f t="shared" ref="C70:G70" si="17">C50+C59+C64+C67+C68</f>
        <v>0</v>
      </c>
      <c r="D70" s="119">
        <f t="shared" si="17"/>
        <v>0</v>
      </c>
      <c r="E70" s="119">
        <f t="shared" si="17"/>
        <v>0</v>
      </c>
      <c r="F70" s="119">
        <f t="shared" si="17"/>
        <v>0</v>
      </c>
      <c r="G70" s="119">
        <f t="shared" si="17"/>
        <v>0</v>
      </c>
    </row>
    <row r="71" spans="1:7" s="55" customFormat="1" ht="12.75">
      <c r="A71" s="111"/>
      <c r="B71" s="117"/>
      <c r="C71" s="117"/>
      <c r="D71" s="117"/>
      <c r="E71" s="117"/>
      <c r="F71" s="117"/>
      <c r="G71" s="117"/>
    </row>
    <row r="72" spans="1:7" s="55" customFormat="1" ht="12.75">
      <c r="A72" s="104" t="s">
        <v>348</v>
      </c>
      <c r="B72" s="67">
        <f>B73</f>
        <v>0</v>
      </c>
      <c r="C72" s="67">
        <f t="shared" ref="C72:G72" si="18">C73</f>
        <v>0</v>
      </c>
      <c r="D72" s="67">
        <f t="shared" si="18"/>
        <v>0</v>
      </c>
      <c r="E72" s="67">
        <f t="shared" si="18"/>
        <v>0</v>
      </c>
      <c r="F72" s="67">
        <f t="shared" si="18"/>
        <v>0</v>
      </c>
      <c r="G72" s="67">
        <f t="shared" si="18"/>
        <v>0</v>
      </c>
    </row>
    <row r="73" spans="1:7" s="55" customFormat="1" ht="12.75">
      <c r="A73" s="120" t="s">
        <v>349</v>
      </c>
      <c r="B73" s="70">
        <v>0</v>
      </c>
      <c r="C73" s="70">
        <v>0</v>
      </c>
      <c r="D73" s="70">
        <f>C73+B73</f>
        <v>0</v>
      </c>
      <c r="E73" s="70">
        <v>0</v>
      </c>
      <c r="F73" s="70">
        <v>0</v>
      </c>
      <c r="G73" s="70">
        <f>F73-B73</f>
        <v>0</v>
      </c>
    </row>
    <row r="74" spans="1:7" s="55" customFormat="1" ht="12.75">
      <c r="A74" s="111"/>
      <c r="B74" s="70"/>
      <c r="C74" s="70"/>
      <c r="D74" s="70"/>
      <c r="E74" s="70"/>
      <c r="F74" s="70"/>
      <c r="G74" s="70"/>
    </row>
    <row r="75" spans="1:7" s="55" customFormat="1" ht="12.75">
      <c r="A75" s="104" t="s">
        <v>350</v>
      </c>
      <c r="B75" s="67">
        <f>B45+B70+B72</f>
        <v>31586050</v>
      </c>
      <c r="C75" s="67">
        <f t="shared" ref="C75:G75" si="19">C45+C70+C72</f>
        <v>28240298</v>
      </c>
      <c r="D75" s="67">
        <f t="shared" si="19"/>
        <v>59826348</v>
      </c>
      <c r="E75" s="67">
        <f t="shared" si="19"/>
        <v>57790522</v>
      </c>
      <c r="F75" s="67">
        <f t="shared" si="19"/>
        <v>57476710</v>
      </c>
      <c r="G75" s="67">
        <f t="shared" si="19"/>
        <v>25890660</v>
      </c>
    </row>
    <row r="76" spans="1:7" s="55" customFormat="1" ht="12.75">
      <c r="A76" s="111"/>
      <c r="B76" s="70"/>
      <c r="C76" s="70"/>
      <c r="D76" s="70"/>
      <c r="E76" s="70"/>
      <c r="F76" s="70"/>
      <c r="G76" s="70"/>
    </row>
    <row r="77" spans="1:7" s="55" customFormat="1" ht="12.75">
      <c r="A77" s="121" t="s">
        <v>351</v>
      </c>
      <c r="B77" s="70"/>
      <c r="C77" s="70"/>
      <c r="D77" s="70"/>
      <c r="E77" s="70"/>
      <c r="F77" s="70"/>
      <c r="G77" s="70"/>
    </row>
    <row r="78" spans="1:7" s="55" customFormat="1" ht="25.5">
      <c r="A78" s="122" t="s">
        <v>352</v>
      </c>
      <c r="B78" s="70">
        <v>0</v>
      </c>
      <c r="C78" s="69">
        <v>0</v>
      </c>
      <c r="D78" s="69">
        <f>C78+B78</f>
        <v>0</v>
      </c>
      <c r="E78" s="69">
        <v>0</v>
      </c>
      <c r="F78" s="69">
        <v>0</v>
      </c>
      <c r="G78" s="69">
        <f>F78-B78</f>
        <v>0</v>
      </c>
    </row>
    <row r="79" spans="1:7" s="55" customFormat="1" ht="25.5">
      <c r="A79" s="122" t="s">
        <v>353</v>
      </c>
      <c r="B79" s="70">
        <v>0</v>
      </c>
      <c r="C79" s="69">
        <v>0</v>
      </c>
      <c r="D79" s="69">
        <f>C79+B79</f>
        <v>0</v>
      </c>
      <c r="E79" s="69">
        <v>0</v>
      </c>
      <c r="F79" s="69">
        <v>0</v>
      </c>
      <c r="G79" s="69">
        <f>F79+B79</f>
        <v>0</v>
      </c>
    </row>
    <row r="80" spans="1:7" s="55" customFormat="1" ht="12.75">
      <c r="A80" s="121" t="s">
        <v>354</v>
      </c>
      <c r="B80" s="67">
        <f>SUM(B78:B79)</f>
        <v>0</v>
      </c>
      <c r="C80" s="67">
        <f t="shared" ref="C80:G80" si="20">SUM(C78:C79)</f>
        <v>0</v>
      </c>
      <c r="D80" s="67">
        <f t="shared" si="20"/>
        <v>0</v>
      </c>
      <c r="E80" s="67">
        <f t="shared" si="20"/>
        <v>0</v>
      </c>
      <c r="F80" s="67">
        <f t="shared" si="20"/>
        <v>0</v>
      </c>
      <c r="G80" s="67">
        <f t="shared" si="20"/>
        <v>0</v>
      </c>
    </row>
    <row r="81" spans="1:7" s="55" customFormat="1" ht="12.75">
      <c r="A81" s="123"/>
      <c r="B81" s="124"/>
      <c r="C81" s="124"/>
      <c r="D81" s="124"/>
      <c r="E81" s="124"/>
      <c r="F81" s="124"/>
      <c r="G81" s="124"/>
    </row>
  </sheetData>
  <mergeCells count="18">
    <mergeCell ref="A1:G1"/>
    <mergeCell ref="A2:G2"/>
    <mergeCell ref="A3:G3"/>
    <mergeCell ref="A4:G4"/>
    <mergeCell ref="A5:G5"/>
    <mergeCell ref="A6:G6"/>
    <mergeCell ref="B7:F7"/>
    <mergeCell ref="B8:B9"/>
    <mergeCell ref="B19:B20"/>
    <mergeCell ref="C19:C20"/>
    <mergeCell ref="D8:D9"/>
    <mergeCell ref="D19:D20"/>
    <mergeCell ref="E8:E9"/>
    <mergeCell ref="E19:E20"/>
    <mergeCell ref="F8:F9"/>
    <mergeCell ref="F19:F20"/>
    <mergeCell ref="G7:G9"/>
    <mergeCell ref="G19:G20"/>
  </mergeCells>
  <pageMargins left="1.2204724409448799" right="0.70866141732283505" top="0.74803149606299202" bottom="0.74803149606299202" header="0.31496062992126" footer="0.31496062992126"/>
  <pageSetup scale="90" orientation="landscape" r:id="rId1"/>
  <rowBreaks count="1" manualBreakCount="1">
    <brk id="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4"/>
  <sheetViews>
    <sheetView workbookViewId="0">
      <selection activeCell="E182" sqref="E182"/>
    </sheetView>
  </sheetViews>
  <sheetFormatPr baseColWidth="10" defaultColWidth="11.42578125" defaultRowHeight="15"/>
  <cols>
    <col min="1" max="1" width="2.28515625" customWidth="1"/>
    <col min="2" max="2" width="56.85546875" customWidth="1"/>
    <col min="3" max="8" width="13.85546875" customWidth="1"/>
  </cols>
  <sheetData>
    <row r="1" spans="1:8" ht="15.75">
      <c r="A1" s="202" t="str">
        <f>'5 INGRESOS'!A1:G1</f>
        <v>CUARTO INFORME TRIMESTRAL DEL GASTO PÚBLICO 2022</v>
      </c>
      <c r="B1" s="202"/>
      <c r="C1" s="202"/>
      <c r="D1" s="202"/>
      <c r="E1" s="202"/>
      <c r="F1" s="202"/>
      <c r="G1" s="202"/>
      <c r="H1" s="202"/>
    </row>
    <row r="2" spans="1:8">
      <c r="A2" s="203" t="str">
        <f>'5 INGRESOS'!A2:G2</f>
        <v>GOBIERNO DEL ESTADO DE VERACRUZ DE IGNACIO DE LA LLAVE</v>
      </c>
      <c r="B2" s="204"/>
      <c r="C2" s="204"/>
      <c r="D2" s="204"/>
      <c r="E2" s="204"/>
      <c r="F2" s="204"/>
      <c r="G2" s="204"/>
      <c r="H2" s="205"/>
    </row>
    <row r="3" spans="1:8">
      <c r="A3" s="206" t="str">
        <f>'5 INGRESOS'!A3:G3</f>
        <v>INSTITUTO TECNOLÓGICO SUPERIOR DE PEROTE</v>
      </c>
      <c r="B3" s="207"/>
      <c r="C3" s="207"/>
      <c r="D3" s="207"/>
      <c r="E3" s="207"/>
      <c r="F3" s="207"/>
      <c r="G3" s="207"/>
      <c r="H3" s="208"/>
    </row>
    <row r="4" spans="1:8">
      <c r="A4" s="206" t="s">
        <v>355</v>
      </c>
      <c r="B4" s="207"/>
      <c r="C4" s="207"/>
      <c r="D4" s="207"/>
      <c r="E4" s="207"/>
      <c r="F4" s="207"/>
      <c r="G4" s="207"/>
      <c r="H4" s="208"/>
    </row>
    <row r="5" spans="1:8">
      <c r="A5" s="206" t="s">
        <v>356</v>
      </c>
      <c r="B5" s="207"/>
      <c r="C5" s="207"/>
      <c r="D5" s="207"/>
      <c r="E5" s="207"/>
      <c r="F5" s="207"/>
      <c r="G5" s="207"/>
      <c r="H5" s="208"/>
    </row>
    <row r="6" spans="1:8">
      <c r="A6" s="206" t="str">
        <f>'5 INGRESOS'!A5:G5</f>
        <v>Del 1 de Enero al 31 de Diciembre de 2022</v>
      </c>
      <c r="B6" s="207"/>
      <c r="C6" s="207"/>
      <c r="D6" s="207"/>
      <c r="E6" s="207"/>
      <c r="F6" s="207"/>
      <c r="G6" s="207"/>
      <c r="H6" s="208"/>
    </row>
    <row r="7" spans="1:8">
      <c r="A7" s="187" t="str">
        <f>'5 INGRESOS'!A6:G6</f>
        <v>(Cifras en Pesos)</v>
      </c>
      <c r="B7" s="188"/>
      <c r="C7" s="188"/>
      <c r="D7" s="188"/>
      <c r="E7" s="188"/>
      <c r="F7" s="188"/>
      <c r="G7" s="188"/>
      <c r="H7" s="189"/>
    </row>
    <row r="8" spans="1:8">
      <c r="A8" s="203" t="s">
        <v>5</v>
      </c>
      <c r="B8" s="205"/>
      <c r="C8" s="235" t="s">
        <v>357</v>
      </c>
      <c r="D8" s="236"/>
      <c r="E8" s="236"/>
      <c r="F8" s="236"/>
      <c r="G8" s="237"/>
      <c r="H8" s="60" t="s">
        <v>358</v>
      </c>
    </row>
    <row r="9" spans="1:8">
      <c r="A9" s="206"/>
      <c r="B9" s="208"/>
      <c r="C9" s="56" t="s">
        <v>258</v>
      </c>
      <c r="D9" s="56" t="s">
        <v>287</v>
      </c>
      <c r="E9" s="243" t="s">
        <v>288</v>
      </c>
      <c r="F9" s="243" t="s">
        <v>238</v>
      </c>
      <c r="G9" s="243" t="s">
        <v>241</v>
      </c>
      <c r="H9" s="62" t="s">
        <v>359</v>
      </c>
    </row>
    <row r="10" spans="1:8">
      <c r="A10" s="187"/>
      <c r="B10" s="189"/>
      <c r="C10" s="59" t="s">
        <v>360</v>
      </c>
      <c r="D10" s="59" t="s">
        <v>291</v>
      </c>
      <c r="E10" s="244"/>
      <c r="F10" s="244"/>
      <c r="G10" s="244"/>
      <c r="H10" s="91"/>
    </row>
    <row r="11" spans="1:8" s="55" customFormat="1" ht="12.75">
      <c r="A11" s="259" t="s">
        <v>361</v>
      </c>
      <c r="B11" s="260"/>
      <c r="C11" s="65">
        <f t="shared" ref="C11:H11" si="0">C12+C20+C30+C40+C50+C60+C64+C73+C77</f>
        <v>31586050</v>
      </c>
      <c r="D11" s="65">
        <f>D12+D20+D30+D40+D50+D60+D64+D73+D77</f>
        <v>28240298</v>
      </c>
      <c r="E11" s="65">
        <f t="shared" si="0"/>
        <v>59826348</v>
      </c>
      <c r="F11" s="65">
        <f t="shared" si="0"/>
        <v>53986235</v>
      </c>
      <c r="G11" s="65">
        <f t="shared" si="0"/>
        <v>52596441</v>
      </c>
      <c r="H11" s="65">
        <f t="shared" si="0"/>
        <v>5840113</v>
      </c>
    </row>
    <row r="12" spans="1:8" s="55" customFormat="1">
      <c r="A12" s="255" t="s">
        <v>362</v>
      </c>
      <c r="B12" s="256"/>
      <c r="C12" s="182">
        <f>SUM(C13:C19)</f>
        <v>16219041</v>
      </c>
      <c r="D12" s="182">
        <f>SUM(D13:D19)</f>
        <v>28910156</v>
      </c>
      <c r="E12" s="182">
        <f>+C12+D12</f>
        <v>45129197</v>
      </c>
      <c r="F12" s="182">
        <f t="shared" ref="F12" si="1">SUM(F13:F19)</f>
        <v>43760505</v>
      </c>
      <c r="G12" s="182">
        <f>SUM(G13:G19)</f>
        <v>42755653</v>
      </c>
      <c r="H12" s="65">
        <f t="shared" ref="H12" si="2">SUM(H13:H19)</f>
        <v>1368692</v>
      </c>
    </row>
    <row r="13" spans="1:8" s="55" customFormat="1">
      <c r="A13" s="72"/>
      <c r="B13" s="93" t="s">
        <v>363</v>
      </c>
      <c r="C13" s="94">
        <v>11500000</v>
      </c>
      <c r="D13" s="94">
        <v>15554676</v>
      </c>
      <c r="E13" s="95">
        <v>27054676</v>
      </c>
      <c r="F13" s="94">
        <v>25685984</v>
      </c>
      <c r="G13" s="94">
        <v>25685984</v>
      </c>
      <c r="H13" s="70">
        <f>E13-F13</f>
        <v>1368692</v>
      </c>
    </row>
    <row r="14" spans="1:8" s="55" customFormat="1">
      <c r="A14" s="72"/>
      <c r="B14" s="93" t="s">
        <v>364</v>
      </c>
      <c r="C14" s="94">
        <v>0</v>
      </c>
      <c r="D14" s="94">
        <v>0</v>
      </c>
      <c r="E14" s="95">
        <v>0</v>
      </c>
      <c r="F14" s="94">
        <v>0</v>
      </c>
      <c r="G14" s="94">
        <v>0</v>
      </c>
      <c r="H14" s="70">
        <f t="shared" ref="H14:H19" si="3">E14-F14</f>
        <v>0</v>
      </c>
    </row>
    <row r="15" spans="1:8" s="55" customFormat="1">
      <c r="A15" s="72"/>
      <c r="B15" s="93" t="s">
        <v>365</v>
      </c>
      <c r="C15" s="94">
        <v>984793</v>
      </c>
      <c r="D15" s="94">
        <v>3712277</v>
      </c>
      <c r="E15" s="95">
        <v>4697070</v>
      </c>
      <c r="F15" s="94">
        <v>4697070</v>
      </c>
      <c r="G15" s="94">
        <v>4697070</v>
      </c>
      <c r="H15" s="70">
        <f t="shared" si="3"/>
        <v>0</v>
      </c>
    </row>
    <row r="16" spans="1:8" s="55" customFormat="1">
      <c r="A16" s="72"/>
      <c r="B16" s="93" t="s">
        <v>366</v>
      </c>
      <c r="C16" s="94">
        <v>2200000</v>
      </c>
      <c r="D16" s="94">
        <v>3957629</v>
      </c>
      <c r="E16" s="95">
        <v>6157629</v>
      </c>
      <c r="F16" s="94">
        <v>6157629</v>
      </c>
      <c r="G16" s="94">
        <v>5152777</v>
      </c>
      <c r="H16" s="70">
        <f t="shared" si="3"/>
        <v>0</v>
      </c>
    </row>
    <row r="17" spans="1:8" s="55" customFormat="1">
      <c r="A17" s="72"/>
      <c r="B17" s="93" t="s">
        <v>367</v>
      </c>
      <c r="C17" s="94">
        <v>884248</v>
      </c>
      <c r="D17" s="94">
        <v>1906526</v>
      </c>
      <c r="E17" s="95">
        <v>2790774</v>
      </c>
      <c r="F17" s="94">
        <v>2790774</v>
      </c>
      <c r="G17" s="94">
        <v>2790774</v>
      </c>
      <c r="H17" s="70">
        <f t="shared" si="3"/>
        <v>0</v>
      </c>
    </row>
    <row r="18" spans="1:8" s="55" customFormat="1">
      <c r="A18" s="72"/>
      <c r="B18" s="93" t="s">
        <v>368</v>
      </c>
      <c r="C18" s="94">
        <v>0</v>
      </c>
      <c r="D18" s="94">
        <v>0</v>
      </c>
      <c r="E18" s="95">
        <v>0</v>
      </c>
      <c r="F18" s="94">
        <v>0</v>
      </c>
      <c r="G18" s="94">
        <v>0</v>
      </c>
      <c r="H18" s="70">
        <f t="shared" si="3"/>
        <v>0</v>
      </c>
    </row>
    <row r="19" spans="1:8" s="55" customFormat="1">
      <c r="A19" s="72"/>
      <c r="B19" s="93" t="s">
        <v>369</v>
      </c>
      <c r="C19" s="94">
        <v>650000</v>
      </c>
      <c r="D19" s="94">
        <v>3779048</v>
      </c>
      <c r="E19" s="95">
        <v>4429048</v>
      </c>
      <c r="F19" s="94">
        <v>4429048</v>
      </c>
      <c r="G19" s="94">
        <v>4429048</v>
      </c>
      <c r="H19" s="70">
        <f t="shared" si="3"/>
        <v>0</v>
      </c>
    </row>
    <row r="20" spans="1:8" s="55" customFormat="1">
      <c r="A20" s="255" t="s">
        <v>370</v>
      </c>
      <c r="B20" s="261"/>
      <c r="C20" s="92">
        <f>SUM(C21:C29)</f>
        <v>9624138</v>
      </c>
      <c r="D20" s="92">
        <v>-5163392</v>
      </c>
      <c r="E20" s="92">
        <v>4460746</v>
      </c>
      <c r="F20" s="92">
        <v>2700324</v>
      </c>
      <c r="G20" s="92">
        <v>2700324</v>
      </c>
      <c r="H20" s="65">
        <f t="shared" ref="H20" si="4">SUM(H21:H29)</f>
        <v>1760422</v>
      </c>
    </row>
    <row r="21" spans="1:8" s="55" customFormat="1" ht="25.5">
      <c r="A21" s="72"/>
      <c r="B21" s="96" t="s">
        <v>371</v>
      </c>
      <c r="C21" s="94">
        <v>4457977</v>
      </c>
      <c r="D21" s="94">
        <v>-3014487</v>
      </c>
      <c r="E21" s="95">
        <v>1443490</v>
      </c>
      <c r="F21" s="94">
        <v>524020</v>
      </c>
      <c r="G21" s="94">
        <v>524020</v>
      </c>
      <c r="H21" s="69">
        <f>E21-F21</f>
        <v>919470</v>
      </c>
    </row>
    <row r="22" spans="1:8" s="55" customFormat="1">
      <c r="A22" s="72"/>
      <c r="B22" s="93" t="s">
        <v>372</v>
      </c>
      <c r="C22" s="94">
        <v>183710</v>
      </c>
      <c r="D22" s="94">
        <v>-175430</v>
      </c>
      <c r="E22" s="95">
        <v>8280</v>
      </c>
      <c r="F22" s="94">
        <v>6323</v>
      </c>
      <c r="G22" s="94">
        <v>6323</v>
      </c>
      <c r="H22" s="80">
        <f t="shared" ref="H22:H29" si="5">E22-F22</f>
        <v>1957</v>
      </c>
    </row>
    <row r="23" spans="1:8" s="55" customFormat="1">
      <c r="A23" s="72"/>
      <c r="B23" s="93" t="s">
        <v>373</v>
      </c>
      <c r="C23" s="94">
        <v>0</v>
      </c>
      <c r="D23" s="94">
        <v>0</v>
      </c>
      <c r="E23" s="95">
        <v>0</v>
      </c>
      <c r="F23" s="94">
        <v>0</v>
      </c>
      <c r="G23" s="94">
        <v>0</v>
      </c>
      <c r="H23" s="80">
        <f t="shared" si="5"/>
        <v>0</v>
      </c>
    </row>
    <row r="24" spans="1:8" s="55" customFormat="1">
      <c r="A24" s="72"/>
      <c r="B24" s="93" t="s">
        <v>374</v>
      </c>
      <c r="C24" s="94">
        <v>807015</v>
      </c>
      <c r="D24" s="94">
        <v>-208956</v>
      </c>
      <c r="E24" s="95">
        <v>598059</v>
      </c>
      <c r="F24" s="94">
        <v>536804</v>
      </c>
      <c r="G24" s="94">
        <v>536804</v>
      </c>
      <c r="H24" s="80">
        <f t="shared" si="5"/>
        <v>61255</v>
      </c>
    </row>
    <row r="25" spans="1:8" s="55" customFormat="1">
      <c r="A25" s="72"/>
      <c r="B25" s="93" t="s">
        <v>375</v>
      </c>
      <c r="C25" s="94">
        <v>2108444</v>
      </c>
      <c r="D25" s="94">
        <v>-890078</v>
      </c>
      <c r="E25" s="95">
        <v>1218366</v>
      </c>
      <c r="F25" s="94">
        <v>539403</v>
      </c>
      <c r="G25" s="94">
        <v>539403</v>
      </c>
      <c r="H25" s="80">
        <f t="shared" si="5"/>
        <v>678963</v>
      </c>
    </row>
    <row r="26" spans="1:8" s="55" customFormat="1">
      <c r="A26" s="72"/>
      <c r="B26" s="93" t="s">
        <v>376</v>
      </c>
      <c r="C26" s="94">
        <v>937355</v>
      </c>
      <c r="D26" s="94">
        <v>-633152</v>
      </c>
      <c r="E26" s="95">
        <v>304203</v>
      </c>
      <c r="F26" s="94">
        <v>246396</v>
      </c>
      <c r="G26" s="94">
        <v>246396</v>
      </c>
      <c r="H26" s="80">
        <f t="shared" si="5"/>
        <v>57807</v>
      </c>
    </row>
    <row r="27" spans="1:8" s="55" customFormat="1">
      <c r="A27" s="72"/>
      <c r="B27" s="93" t="s">
        <v>377</v>
      </c>
      <c r="C27" s="94">
        <v>131906</v>
      </c>
      <c r="D27" s="94">
        <v>131580</v>
      </c>
      <c r="E27" s="95">
        <v>263486</v>
      </c>
      <c r="F27" s="94">
        <v>261832</v>
      </c>
      <c r="G27" s="94">
        <v>261832</v>
      </c>
      <c r="H27" s="80">
        <f t="shared" si="5"/>
        <v>1654</v>
      </c>
    </row>
    <row r="28" spans="1:8" s="55" customFormat="1">
      <c r="A28" s="72"/>
      <c r="B28" s="93" t="s">
        <v>378</v>
      </c>
      <c r="C28" s="94">
        <v>0</v>
      </c>
      <c r="D28" s="94">
        <v>0</v>
      </c>
      <c r="E28" s="95">
        <v>0</v>
      </c>
      <c r="F28" s="94">
        <v>0</v>
      </c>
      <c r="G28" s="94">
        <v>0</v>
      </c>
      <c r="H28" s="80">
        <f t="shared" si="5"/>
        <v>0</v>
      </c>
    </row>
    <row r="29" spans="1:8" s="55" customFormat="1">
      <c r="A29" s="72"/>
      <c r="B29" s="93" t="s">
        <v>379</v>
      </c>
      <c r="C29" s="94">
        <v>997731</v>
      </c>
      <c r="D29" s="94">
        <v>-372869</v>
      </c>
      <c r="E29" s="95">
        <v>624862</v>
      </c>
      <c r="F29" s="94">
        <v>585546</v>
      </c>
      <c r="G29" s="94">
        <v>585546</v>
      </c>
      <c r="H29" s="80">
        <f t="shared" si="5"/>
        <v>39316</v>
      </c>
    </row>
    <row r="30" spans="1:8" s="55" customFormat="1">
      <c r="A30" s="255" t="s">
        <v>380</v>
      </c>
      <c r="B30" s="261"/>
      <c r="C30" s="92">
        <f>SUM(C31:C39)</f>
        <v>5742871</v>
      </c>
      <c r="D30" s="92">
        <v>3546955</v>
      </c>
      <c r="E30" s="92">
        <v>9289826</v>
      </c>
      <c r="F30" s="92">
        <v>6579068</v>
      </c>
      <c r="G30" s="92">
        <v>6564068</v>
      </c>
      <c r="H30" s="65">
        <f t="shared" ref="H30" si="6">SUM(H31:H39)</f>
        <v>2710758</v>
      </c>
    </row>
    <row r="31" spans="1:8" s="55" customFormat="1">
      <c r="A31" s="72"/>
      <c r="B31" s="93" t="s">
        <v>381</v>
      </c>
      <c r="C31" s="94">
        <v>200000</v>
      </c>
      <c r="D31" s="94">
        <v>317356</v>
      </c>
      <c r="E31" s="95">
        <v>517356</v>
      </c>
      <c r="F31" s="94">
        <v>495147</v>
      </c>
      <c r="G31" s="94">
        <v>495147</v>
      </c>
      <c r="H31" s="70">
        <f>E31-F31</f>
        <v>22209</v>
      </c>
    </row>
    <row r="32" spans="1:8" s="55" customFormat="1">
      <c r="A32" s="72"/>
      <c r="B32" s="93" t="s">
        <v>382</v>
      </c>
      <c r="C32" s="94">
        <v>0</v>
      </c>
      <c r="D32" s="94">
        <v>200739</v>
      </c>
      <c r="E32" s="95">
        <v>200739</v>
      </c>
      <c r="F32" s="94">
        <v>178965</v>
      </c>
      <c r="G32" s="94">
        <v>178965</v>
      </c>
      <c r="H32" s="70">
        <f t="shared" ref="H32:H35" si="7">E32-F32</f>
        <v>21774</v>
      </c>
    </row>
    <row r="33" spans="1:8" s="55" customFormat="1">
      <c r="A33" s="72"/>
      <c r="B33" s="93" t="s">
        <v>383</v>
      </c>
      <c r="C33" s="94">
        <v>0</v>
      </c>
      <c r="D33" s="94">
        <v>3822103</v>
      </c>
      <c r="E33" s="95">
        <v>3822103</v>
      </c>
      <c r="F33" s="94">
        <v>2527265</v>
      </c>
      <c r="G33" s="94">
        <v>2512265</v>
      </c>
      <c r="H33" s="70">
        <f t="shared" si="7"/>
        <v>1294838</v>
      </c>
    </row>
    <row r="34" spans="1:8" s="55" customFormat="1">
      <c r="A34" s="72"/>
      <c r="B34" s="93" t="s">
        <v>384</v>
      </c>
      <c r="C34" s="94">
        <v>15000</v>
      </c>
      <c r="D34" s="94">
        <v>526293</v>
      </c>
      <c r="E34" s="95">
        <v>541293</v>
      </c>
      <c r="F34" s="94">
        <v>473051</v>
      </c>
      <c r="G34" s="94">
        <v>473051</v>
      </c>
      <c r="H34" s="70">
        <f t="shared" si="7"/>
        <v>68242</v>
      </c>
    </row>
    <row r="35" spans="1:8" s="55" customFormat="1" ht="25.5">
      <c r="A35" s="72"/>
      <c r="B35" s="96" t="s">
        <v>385</v>
      </c>
      <c r="C35" s="94">
        <v>0</v>
      </c>
      <c r="D35" s="94">
        <v>1000226</v>
      </c>
      <c r="E35" s="95">
        <v>1000226</v>
      </c>
      <c r="F35" s="94">
        <v>929891</v>
      </c>
      <c r="G35" s="94">
        <v>929891</v>
      </c>
      <c r="H35" s="69">
        <f t="shared" si="7"/>
        <v>70335</v>
      </c>
    </row>
    <row r="36" spans="1:8" s="55" customFormat="1">
      <c r="A36" s="72"/>
      <c r="B36" s="93" t="s">
        <v>386</v>
      </c>
      <c r="C36" s="94">
        <v>450000</v>
      </c>
      <c r="D36" s="94">
        <v>-106169</v>
      </c>
      <c r="E36" s="95">
        <v>343831</v>
      </c>
      <c r="F36" s="94">
        <v>218142</v>
      </c>
      <c r="G36" s="94">
        <v>218142</v>
      </c>
      <c r="H36" s="80">
        <f t="shared" ref="H36:H39" si="8">E36-F36</f>
        <v>125689</v>
      </c>
    </row>
    <row r="37" spans="1:8" s="55" customFormat="1">
      <c r="A37" s="72"/>
      <c r="B37" s="93" t="s">
        <v>387</v>
      </c>
      <c r="C37" s="94">
        <v>2963290</v>
      </c>
      <c r="D37" s="94">
        <v>-2163150</v>
      </c>
      <c r="E37" s="95">
        <v>800140</v>
      </c>
      <c r="F37" s="94">
        <v>322239</v>
      </c>
      <c r="G37" s="94">
        <v>322239</v>
      </c>
      <c r="H37" s="80">
        <f t="shared" si="8"/>
        <v>477901</v>
      </c>
    </row>
    <row r="38" spans="1:8" s="55" customFormat="1">
      <c r="A38" s="72"/>
      <c r="B38" s="93" t="s">
        <v>388</v>
      </c>
      <c r="C38" s="94">
        <v>100000</v>
      </c>
      <c r="D38" s="94">
        <v>162712</v>
      </c>
      <c r="E38" s="95">
        <v>262712</v>
      </c>
      <c r="F38" s="94">
        <v>207403</v>
      </c>
      <c r="G38" s="94">
        <v>207403</v>
      </c>
      <c r="H38" s="80">
        <f t="shared" si="8"/>
        <v>55309</v>
      </c>
    </row>
    <row r="39" spans="1:8" s="55" customFormat="1">
      <c r="A39" s="72"/>
      <c r="B39" s="93" t="s">
        <v>389</v>
      </c>
      <c r="C39" s="94">
        <v>2014581</v>
      </c>
      <c r="D39" s="94">
        <v>-213155</v>
      </c>
      <c r="E39" s="95">
        <v>1801426</v>
      </c>
      <c r="F39" s="94">
        <v>1226965</v>
      </c>
      <c r="G39" s="94">
        <v>1226965</v>
      </c>
      <c r="H39" s="80">
        <f t="shared" si="8"/>
        <v>574461</v>
      </c>
    </row>
    <row r="40" spans="1:8" s="55" customFormat="1" ht="25.5" customHeight="1">
      <c r="A40" s="257" t="s">
        <v>390</v>
      </c>
      <c r="B40" s="258"/>
      <c r="C40" s="92">
        <f>SUM(C41:C49)</f>
        <v>0</v>
      </c>
      <c r="D40" s="92">
        <v>130155</v>
      </c>
      <c r="E40" s="92">
        <v>130155</v>
      </c>
      <c r="F40" s="92">
        <v>130155</v>
      </c>
      <c r="G40" s="92">
        <v>130155</v>
      </c>
      <c r="H40" s="65">
        <f t="shared" ref="H40" si="9">SUM(H41:H49)</f>
        <v>0</v>
      </c>
    </row>
    <row r="41" spans="1:8" s="55" customFormat="1">
      <c r="A41" s="72"/>
      <c r="B41" s="93" t="s">
        <v>391</v>
      </c>
      <c r="C41" s="94">
        <v>0</v>
      </c>
      <c r="D41" s="94">
        <v>0</v>
      </c>
      <c r="E41" s="95">
        <v>0</v>
      </c>
      <c r="F41" s="94">
        <v>0</v>
      </c>
      <c r="G41" s="94">
        <v>0</v>
      </c>
      <c r="H41" s="70">
        <f>E41-F41</f>
        <v>0</v>
      </c>
    </row>
    <row r="42" spans="1:8" s="55" customFormat="1">
      <c r="A42" s="72"/>
      <c r="B42" s="93" t="s">
        <v>392</v>
      </c>
      <c r="C42" s="94">
        <v>0</v>
      </c>
      <c r="D42" s="94">
        <v>0</v>
      </c>
      <c r="E42" s="95">
        <v>0</v>
      </c>
      <c r="F42" s="94">
        <v>0</v>
      </c>
      <c r="G42" s="94">
        <v>0</v>
      </c>
      <c r="H42" s="70">
        <f t="shared" ref="H42:H49" si="10">E42-F42</f>
        <v>0</v>
      </c>
    </row>
    <row r="43" spans="1:8" s="55" customFormat="1">
      <c r="A43" s="72"/>
      <c r="B43" s="93" t="s">
        <v>393</v>
      </c>
      <c r="C43" s="94">
        <v>0</v>
      </c>
      <c r="D43" s="94">
        <v>0</v>
      </c>
      <c r="E43" s="95">
        <v>0</v>
      </c>
      <c r="F43" s="94">
        <v>0</v>
      </c>
      <c r="G43" s="94">
        <v>0</v>
      </c>
      <c r="H43" s="70">
        <f t="shared" si="10"/>
        <v>0</v>
      </c>
    </row>
    <row r="44" spans="1:8" s="55" customFormat="1">
      <c r="A44" s="72"/>
      <c r="B44" s="93" t="s">
        <v>394</v>
      </c>
      <c r="C44" s="94">
        <v>0</v>
      </c>
      <c r="D44" s="94">
        <v>130155</v>
      </c>
      <c r="E44" s="95">
        <v>130155</v>
      </c>
      <c r="F44" s="94">
        <v>130155</v>
      </c>
      <c r="G44" s="94">
        <v>130155</v>
      </c>
      <c r="H44" s="70">
        <f t="shared" si="10"/>
        <v>0</v>
      </c>
    </row>
    <row r="45" spans="1:8" s="55" customFormat="1">
      <c r="A45" s="72"/>
      <c r="B45" s="93" t="s">
        <v>395</v>
      </c>
      <c r="C45" s="94">
        <v>0</v>
      </c>
      <c r="D45" s="94">
        <v>0</v>
      </c>
      <c r="E45" s="95">
        <v>0</v>
      </c>
      <c r="F45" s="94">
        <v>0</v>
      </c>
      <c r="G45" s="94">
        <v>0</v>
      </c>
      <c r="H45" s="70">
        <f t="shared" si="10"/>
        <v>0</v>
      </c>
    </row>
    <row r="46" spans="1:8" s="55" customFormat="1">
      <c r="A46" s="72"/>
      <c r="B46" s="93" t="s">
        <v>396</v>
      </c>
      <c r="C46" s="94">
        <v>0</v>
      </c>
      <c r="D46" s="94">
        <v>0</v>
      </c>
      <c r="E46" s="95">
        <v>0</v>
      </c>
      <c r="F46" s="94">
        <v>0</v>
      </c>
      <c r="G46" s="94">
        <v>0</v>
      </c>
      <c r="H46" s="70">
        <f t="shared" si="10"/>
        <v>0</v>
      </c>
    </row>
    <row r="47" spans="1:8" s="55" customFormat="1">
      <c r="A47" s="72"/>
      <c r="B47" s="93" t="s">
        <v>397</v>
      </c>
      <c r="C47" s="94">
        <v>0</v>
      </c>
      <c r="D47" s="94">
        <v>0</v>
      </c>
      <c r="E47" s="95">
        <v>0</v>
      </c>
      <c r="F47" s="94">
        <v>0</v>
      </c>
      <c r="G47" s="94">
        <v>0</v>
      </c>
      <c r="H47" s="70">
        <f t="shared" si="10"/>
        <v>0</v>
      </c>
    </row>
    <row r="48" spans="1:8" s="55" customFormat="1">
      <c r="A48" s="72"/>
      <c r="B48" s="93" t="s">
        <v>398</v>
      </c>
      <c r="C48" s="94">
        <v>0</v>
      </c>
      <c r="D48" s="94">
        <v>0</v>
      </c>
      <c r="E48" s="95">
        <v>0</v>
      </c>
      <c r="F48" s="94">
        <v>0</v>
      </c>
      <c r="G48" s="94">
        <v>0</v>
      </c>
      <c r="H48" s="70">
        <f t="shared" si="10"/>
        <v>0</v>
      </c>
    </row>
    <row r="49" spans="1:8" s="55" customFormat="1">
      <c r="A49" s="72"/>
      <c r="B49" s="93" t="s">
        <v>399</v>
      </c>
      <c r="C49" s="94">
        <v>0</v>
      </c>
      <c r="D49" s="94">
        <v>0</v>
      </c>
      <c r="E49" s="95">
        <v>0</v>
      </c>
      <c r="F49" s="94">
        <v>0</v>
      </c>
      <c r="G49" s="94">
        <v>0</v>
      </c>
      <c r="H49" s="70">
        <f t="shared" si="10"/>
        <v>0</v>
      </c>
    </row>
    <row r="50" spans="1:8" s="55" customFormat="1" ht="27" customHeight="1">
      <c r="A50" s="257" t="s">
        <v>400</v>
      </c>
      <c r="B50" s="258"/>
      <c r="C50" s="92">
        <f>SUM(C51:C59)</f>
        <v>0</v>
      </c>
      <c r="D50" s="92">
        <v>816424</v>
      </c>
      <c r="E50" s="92">
        <v>816424</v>
      </c>
      <c r="F50" s="92">
        <v>816183</v>
      </c>
      <c r="G50" s="92">
        <v>446241</v>
      </c>
      <c r="H50" s="65">
        <f t="shared" ref="H50" si="11">SUM(H51:H59)</f>
        <v>241</v>
      </c>
    </row>
    <row r="51" spans="1:8" s="55" customFormat="1">
      <c r="A51" s="72"/>
      <c r="B51" s="93" t="s">
        <v>401</v>
      </c>
      <c r="C51" s="94">
        <v>0</v>
      </c>
      <c r="D51" s="94">
        <v>457518</v>
      </c>
      <c r="E51" s="95">
        <v>457518</v>
      </c>
      <c r="F51" s="94">
        <v>457517</v>
      </c>
      <c r="G51" s="94">
        <v>87575</v>
      </c>
      <c r="H51" s="70">
        <f>E51-F51</f>
        <v>1</v>
      </c>
    </row>
    <row r="52" spans="1:8" s="55" customFormat="1">
      <c r="A52" s="72"/>
      <c r="B52" s="93" t="s">
        <v>402</v>
      </c>
      <c r="C52" s="94">
        <v>0</v>
      </c>
      <c r="D52" s="94">
        <v>0</v>
      </c>
      <c r="E52" s="95">
        <v>0</v>
      </c>
      <c r="F52" s="94">
        <v>0</v>
      </c>
      <c r="G52" s="94">
        <v>0</v>
      </c>
      <c r="H52" s="70">
        <f t="shared" ref="H52:H59" si="12">E52-F52</f>
        <v>0</v>
      </c>
    </row>
    <row r="53" spans="1:8" s="55" customFormat="1">
      <c r="A53" s="72"/>
      <c r="B53" s="93" t="s">
        <v>403</v>
      </c>
      <c r="C53" s="94">
        <v>0</v>
      </c>
      <c r="D53" s="94">
        <v>0</v>
      </c>
      <c r="E53" s="95">
        <v>0</v>
      </c>
      <c r="F53" s="94">
        <v>0</v>
      </c>
      <c r="G53" s="94">
        <v>0</v>
      </c>
      <c r="H53" s="70">
        <f t="shared" si="12"/>
        <v>0</v>
      </c>
    </row>
    <row r="54" spans="1:8" s="55" customFormat="1">
      <c r="A54" s="72"/>
      <c r="B54" s="93" t="s">
        <v>404</v>
      </c>
      <c r="C54" s="94">
        <v>0</v>
      </c>
      <c r="D54" s="94">
        <v>0</v>
      </c>
      <c r="E54" s="95">
        <v>0</v>
      </c>
      <c r="F54" s="94">
        <v>0</v>
      </c>
      <c r="G54" s="94">
        <v>0</v>
      </c>
      <c r="H54" s="70">
        <f t="shared" si="12"/>
        <v>0</v>
      </c>
    </row>
    <row r="55" spans="1:8" s="55" customFormat="1">
      <c r="A55" s="72"/>
      <c r="B55" s="93" t="s">
        <v>405</v>
      </c>
      <c r="C55" s="94">
        <v>0</v>
      </c>
      <c r="D55" s="94">
        <v>0</v>
      </c>
      <c r="E55" s="95">
        <v>0</v>
      </c>
      <c r="F55" s="94">
        <v>0</v>
      </c>
      <c r="G55" s="94">
        <v>0</v>
      </c>
      <c r="H55" s="70">
        <f t="shared" si="12"/>
        <v>0</v>
      </c>
    </row>
    <row r="56" spans="1:8" s="55" customFormat="1">
      <c r="A56" s="72"/>
      <c r="B56" s="93" t="s">
        <v>406</v>
      </c>
      <c r="C56" s="94">
        <v>0</v>
      </c>
      <c r="D56" s="94">
        <v>339505</v>
      </c>
      <c r="E56" s="95">
        <v>339505</v>
      </c>
      <c r="F56" s="94">
        <v>339265</v>
      </c>
      <c r="G56" s="94">
        <v>339265</v>
      </c>
      <c r="H56" s="70">
        <f t="shared" si="12"/>
        <v>240</v>
      </c>
    </row>
    <row r="57" spans="1:8" s="55" customFormat="1">
      <c r="A57" s="72"/>
      <c r="B57" s="93" t="s">
        <v>407</v>
      </c>
      <c r="C57" s="94">
        <v>0</v>
      </c>
      <c r="D57" s="94">
        <v>0</v>
      </c>
      <c r="E57" s="95">
        <v>0</v>
      </c>
      <c r="F57" s="94">
        <v>0</v>
      </c>
      <c r="G57" s="94">
        <v>0</v>
      </c>
      <c r="H57" s="70">
        <f t="shared" si="12"/>
        <v>0</v>
      </c>
    </row>
    <row r="58" spans="1:8" s="55" customFormat="1">
      <c r="A58" s="72"/>
      <c r="B58" s="93" t="s">
        <v>408</v>
      </c>
      <c r="C58" s="94">
        <v>0</v>
      </c>
      <c r="D58" s="94">
        <v>0</v>
      </c>
      <c r="E58" s="95">
        <v>0</v>
      </c>
      <c r="F58" s="94">
        <v>0</v>
      </c>
      <c r="G58" s="94">
        <v>0</v>
      </c>
      <c r="H58" s="70">
        <f t="shared" si="12"/>
        <v>0</v>
      </c>
    </row>
    <row r="59" spans="1:8" s="55" customFormat="1">
      <c r="A59" s="72"/>
      <c r="B59" s="93" t="s">
        <v>409</v>
      </c>
      <c r="C59" s="94">
        <v>0</v>
      </c>
      <c r="D59" s="94">
        <v>19401</v>
      </c>
      <c r="E59" s="95">
        <v>19401</v>
      </c>
      <c r="F59" s="94">
        <v>19401</v>
      </c>
      <c r="G59" s="94">
        <v>19401</v>
      </c>
      <c r="H59" s="70">
        <f t="shared" si="12"/>
        <v>0</v>
      </c>
    </row>
    <row r="60" spans="1:8" s="55" customFormat="1" ht="12.75">
      <c r="A60" s="255" t="s">
        <v>410</v>
      </c>
      <c r="B60" s="256"/>
      <c r="C60" s="65">
        <f>SUM(C61:C63)</f>
        <v>0</v>
      </c>
      <c r="D60" s="65">
        <f t="shared" ref="D60:H60" si="13">SUM(D61:D63)</f>
        <v>0</v>
      </c>
      <c r="E60" s="65">
        <f t="shared" si="13"/>
        <v>0</v>
      </c>
      <c r="F60" s="65">
        <f t="shared" si="13"/>
        <v>0</v>
      </c>
      <c r="G60" s="65">
        <f t="shared" si="13"/>
        <v>0</v>
      </c>
      <c r="H60" s="65">
        <f t="shared" si="13"/>
        <v>0</v>
      </c>
    </row>
    <row r="61" spans="1:8" s="55" customFormat="1" ht="12.75">
      <c r="A61" s="72"/>
      <c r="B61" s="93" t="s">
        <v>411</v>
      </c>
      <c r="C61" s="69">
        <v>0</v>
      </c>
      <c r="D61" s="70">
        <v>0</v>
      </c>
      <c r="E61" s="70">
        <f>D61+C61</f>
        <v>0</v>
      </c>
      <c r="F61" s="69">
        <v>0</v>
      </c>
      <c r="G61" s="70">
        <v>0</v>
      </c>
      <c r="H61" s="70">
        <f>E61-F61</f>
        <v>0</v>
      </c>
    </row>
    <row r="62" spans="1:8" s="55" customFormat="1" ht="12.75">
      <c r="A62" s="72"/>
      <c r="B62" s="93" t="s">
        <v>412</v>
      </c>
      <c r="C62" s="69">
        <v>0</v>
      </c>
      <c r="D62" s="70">
        <v>0</v>
      </c>
      <c r="E62" s="70">
        <f t="shared" ref="E62:E63" si="14">D62+C62</f>
        <v>0</v>
      </c>
      <c r="F62" s="69">
        <v>0</v>
      </c>
      <c r="G62" s="70">
        <v>0</v>
      </c>
      <c r="H62" s="70">
        <f t="shared" ref="H62:H63" si="15">E62-F62</f>
        <v>0</v>
      </c>
    </row>
    <row r="63" spans="1:8" s="55" customFormat="1" ht="12.75">
      <c r="A63" s="72"/>
      <c r="B63" s="93" t="s">
        <v>413</v>
      </c>
      <c r="C63" s="69">
        <v>0</v>
      </c>
      <c r="D63" s="70">
        <v>0</v>
      </c>
      <c r="E63" s="70">
        <f t="shared" si="14"/>
        <v>0</v>
      </c>
      <c r="F63" s="69">
        <v>0</v>
      </c>
      <c r="G63" s="70">
        <v>0</v>
      </c>
      <c r="H63" s="70">
        <f t="shared" si="15"/>
        <v>0</v>
      </c>
    </row>
    <row r="64" spans="1:8" s="55" customFormat="1" ht="12.75">
      <c r="A64" s="255" t="s">
        <v>414</v>
      </c>
      <c r="B64" s="256"/>
      <c r="C64" s="65">
        <f>SUM(C65:C72)</f>
        <v>0</v>
      </c>
      <c r="D64" s="65">
        <f t="shared" ref="D64:H64" si="16">SUM(D65:D72)</f>
        <v>0</v>
      </c>
      <c r="E64" s="65">
        <f t="shared" si="16"/>
        <v>0</v>
      </c>
      <c r="F64" s="65">
        <f t="shared" si="16"/>
        <v>0</v>
      </c>
      <c r="G64" s="65">
        <f t="shared" si="16"/>
        <v>0</v>
      </c>
      <c r="H64" s="65">
        <f t="shared" si="16"/>
        <v>0</v>
      </c>
    </row>
    <row r="65" spans="1:8" s="55" customFormat="1" ht="12.75">
      <c r="A65" s="72"/>
      <c r="B65" s="93" t="s">
        <v>415</v>
      </c>
      <c r="C65" s="69">
        <v>0</v>
      </c>
      <c r="D65" s="70">
        <v>0</v>
      </c>
      <c r="E65" s="70">
        <f>C65+D65</f>
        <v>0</v>
      </c>
      <c r="F65" s="69">
        <v>0</v>
      </c>
      <c r="G65" s="70">
        <v>0</v>
      </c>
      <c r="H65" s="70">
        <f>E65-F65</f>
        <v>0</v>
      </c>
    </row>
    <row r="66" spans="1:8" s="55" customFormat="1" ht="12.75">
      <c r="A66" s="72"/>
      <c r="B66" s="93" t="s">
        <v>416</v>
      </c>
      <c r="C66" s="69">
        <v>0</v>
      </c>
      <c r="D66" s="70">
        <v>0</v>
      </c>
      <c r="E66" s="70">
        <f t="shared" ref="E66:E72" si="17">C66+D66</f>
        <v>0</v>
      </c>
      <c r="F66" s="69">
        <v>0</v>
      </c>
      <c r="G66" s="70">
        <v>0</v>
      </c>
      <c r="H66" s="70">
        <f t="shared" ref="H66:H72" si="18">E66-F66</f>
        <v>0</v>
      </c>
    </row>
    <row r="67" spans="1:8" s="55" customFormat="1" ht="12.75">
      <c r="A67" s="72"/>
      <c r="B67" s="93" t="s">
        <v>417</v>
      </c>
      <c r="C67" s="69">
        <v>0</v>
      </c>
      <c r="D67" s="70">
        <v>0</v>
      </c>
      <c r="E67" s="70">
        <f t="shared" si="17"/>
        <v>0</v>
      </c>
      <c r="F67" s="69">
        <v>0</v>
      </c>
      <c r="G67" s="70">
        <v>0</v>
      </c>
      <c r="H67" s="70">
        <f t="shared" si="18"/>
        <v>0</v>
      </c>
    </row>
    <row r="68" spans="1:8" s="55" customFormat="1" ht="12.75">
      <c r="A68" s="72"/>
      <c r="B68" s="93" t="s">
        <v>418</v>
      </c>
      <c r="C68" s="69">
        <v>0</v>
      </c>
      <c r="D68" s="70">
        <v>0</v>
      </c>
      <c r="E68" s="70">
        <f t="shared" si="17"/>
        <v>0</v>
      </c>
      <c r="F68" s="69">
        <v>0</v>
      </c>
      <c r="G68" s="70">
        <v>0</v>
      </c>
      <c r="H68" s="70">
        <f t="shared" si="18"/>
        <v>0</v>
      </c>
    </row>
    <row r="69" spans="1:8" s="55" customFormat="1" ht="12.75">
      <c r="A69" s="72"/>
      <c r="B69" s="93" t="s">
        <v>419</v>
      </c>
      <c r="C69" s="69">
        <v>0</v>
      </c>
      <c r="D69" s="70">
        <v>0</v>
      </c>
      <c r="E69" s="70">
        <f t="shared" si="17"/>
        <v>0</v>
      </c>
      <c r="F69" s="69">
        <v>0</v>
      </c>
      <c r="G69" s="70">
        <v>0</v>
      </c>
      <c r="H69" s="70">
        <f t="shared" si="18"/>
        <v>0</v>
      </c>
    </row>
    <row r="70" spans="1:8" s="55" customFormat="1" ht="12.75">
      <c r="A70" s="72"/>
      <c r="B70" s="93" t="s">
        <v>420</v>
      </c>
      <c r="C70" s="69">
        <v>0</v>
      </c>
      <c r="D70" s="70">
        <v>0</v>
      </c>
      <c r="E70" s="70">
        <f t="shared" si="17"/>
        <v>0</v>
      </c>
      <c r="F70" s="69">
        <v>0</v>
      </c>
      <c r="G70" s="70">
        <v>0</v>
      </c>
      <c r="H70" s="70">
        <f t="shared" si="18"/>
        <v>0</v>
      </c>
    </row>
    <row r="71" spans="1:8" s="55" customFormat="1" ht="12.75">
      <c r="A71" s="72"/>
      <c r="B71" s="93" t="s">
        <v>421</v>
      </c>
      <c r="C71" s="69">
        <v>0</v>
      </c>
      <c r="D71" s="70">
        <v>0</v>
      </c>
      <c r="E71" s="70">
        <f t="shared" si="17"/>
        <v>0</v>
      </c>
      <c r="F71" s="69">
        <v>0</v>
      </c>
      <c r="G71" s="70">
        <v>0</v>
      </c>
      <c r="H71" s="70">
        <f t="shared" si="18"/>
        <v>0</v>
      </c>
    </row>
    <row r="72" spans="1:8" s="55" customFormat="1" ht="12.75">
      <c r="A72" s="72"/>
      <c r="B72" s="93" t="s">
        <v>422</v>
      </c>
      <c r="C72" s="69">
        <v>0</v>
      </c>
      <c r="D72" s="70">
        <v>0</v>
      </c>
      <c r="E72" s="70">
        <f t="shared" si="17"/>
        <v>0</v>
      </c>
      <c r="F72" s="69">
        <v>0</v>
      </c>
      <c r="G72" s="70">
        <v>0</v>
      </c>
      <c r="H72" s="70">
        <f t="shared" si="18"/>
        <v>0</v>
      </c>
    </row>
    <row r="73" spans="1:8" s="55" customFormat="1" ht="12.75">
      <c r="A73" s="255" t="s">
        <v>423</v>
      </c>
      <c r="B73" s="256"/>
      <c r="C73" s="65">
        <f>SUM(C74:C76)</f>
        <v>0</v>
      </c>
      <c r="D73" s="65">
        <f t="shared" ref="D73:H73" si="19">SUM(D74:D76)</f>
        <v>0</v>
      </c>
      <c r="E73" s="65">
        <f t="shared" si="19"/>
        <v>0</v>
      </c>
      <c r="F73" s="65">
        <f t="shared" si="19"/>
        <v>0</v>
      </c>
      <c r="G73" s="65">
        <f t="shared" si="19"/>
        <v>0</v>
      </c>
      <c r="H73" s="65">
        <f t="shared" si="19"/>
        <v>0</v>
      </c>
    </row>
    <row r="74" spans="1:8" s="55" customFormat="1" ht="12.75">
      <c r="A74" s="72"/>
      <c r="B74" s="93" t="s">
        <v>424</v>
      </c>
      <c r="C74" s="69">
        <v>0</v>
      </c>
      <c r="D74" s="70">
        <v>0</v>
      </c>
      <c r="E74" s="70">
        <f>D74+C74</f>
        <v>0</v>
      </c>
      <c r="F74" s="69">
        <v>0</v>
      </c>
      <c r="G74" s="70">
        <v>0</v>
      </c>
      <c r="H74" s="70">
        <f>E74-F74</f>
        <v>0</v>
      </c>
    </row>
    <row r="75" spans="1:8" s="55" customFormat="1" ht="12.75">
      <c r="A75" s="72"/>
      <c r="B75" s="93" t="s">
        <v>425</v>
      </c>
      <c r="C75" s="69">
        <v>0</v>
      </c>
      <c r="D75" s="70">
        <v>0</v>
      </c>
      <c r="E75" s="70">
        <f t="shared" ref="E75:E76" si="20">D75+C75</f>
        <v>0</v>
      </c>
      <c r="F75" s="69">
        <v>0</v>
      </c>
      <c r="G75" s="70">
        <v>0</v>
      </c>
      <c r="H75" s="70">
        <f t="shared" ref="H75:H76" si="21">E75-F75</f>
        <v>0</v>
      </c>
    </row>
    <row r="76" spans="1:8" s="55" customFormat="1" ht="12.75">
      <c r="A76" s="72"/>
      <c r="B76" s="93" t="s">
        <v>426</v>
      </c>
      <c r="C76" s="69">
        <v>0</v>
      </c>
      <c r="D76" s="70">
        <v>0</v>
      </c>
      <c r="E76" s="70">
        <f t="shared" si="20"/>
        <v>0</v>
      </c>
      <c r="F76" s="69">
        <v>0</v>
      </c>
      <c r="G76" s="70">
        <v>0</v>
      </c>
      <c r="H76" s="70">
        <f t="shared" si="21"/>
        <v>0</v>
      </c>
    </row>
    <row r="77" spans="1:8" s="55" customFormat="1" ht="12.75">
      <c r="A77" s="255" t="s">
        <v>427</v>
      </c>
      <c r="B77" s="256"/>
      <c r="C77" s="65">
        <f>SUM(C78:C84)</f>
        <v>0</v>
      </c>
      <c r="D77" s="65">
        <f t="shared" ref="D77:H77" si="22">SUM(D78:D84)</f>
        <v>0</v>
      </c>
      <c r="E77" s="65">
        <f t="shared" si="22"/>
        <v>0</v>
      </c>
      <c r="F77" s="65">
        <f t="shared" si="22"/>
        <v>0</v>
      </c>
      <c r="G77" s="65">
        <f t="shared" si="22"/>
        <v>0</v>
      </c>
      <c r="H77" s="65">
        <f t="shared" si="22"/>
        <v>0</v>
      </c>
    </row>
    <row r="78" spans="1:8" s="55" customFormat="1" ht="12.75">
      <c r="A78" s="72"/>
      <c r="B78" s="93" t="s">
        <v>428</v>
      </c>
      <c r="C78" s="69">
        <v>0</v>
      </c>
      <c r="D78" s="70">
        <v>0</v>
      </c>
      <c r="E78" s="70">
        <f>D78+C78</f>
        <v>0</v>
      </c>
      <c r="F78" s="69">
        <v>0</v>
      </c>
      <c r="G78" s="70">
        <v>0</v>
      </c>
      <c r="H78" s="70">
        <f>E78-F78</f>
        <v>0</v>
      </c>
    </row>
    <row r="79" spans="1:8" s="55" customFormat="1" ht="12.75">
      <c r="A79" s="72"/>
      <c r="B79" s="93" t="s">
        <v>429</v>
      </c>
      <c r="C79" s="69">
        <v>0</v>
      </c>
      <c r="D79" s="70">
        <v>0</v>
      </c>
      <c r="E79" s="70">
        <f t="shared" ref="E79:E84" si="23">D79+C79</f>
        <v>0</v>
      </c>
      <c r="F79" s="69">
        <v>0</v>
      </c>
      <c r="G79" s="70">
        <v>0</v>
      </c>
      <c r="H79" s="70">
        <f t="shared" ref="H79:H84" si="24">E79-F79</f>
        <v>0</v>
      </c>
    </row>
    <row r="80" spans="1:8" s="55" customFormat="1" ht="12.75">
      <c r="A80" s="72"/>
      <c r="B80" s="93" t="s">
        <v>430</v>
      </c>
      <c r="C80" s="69">
        <v>0</v>
      </c>
      <c r="D80" s="70">
        <v>0</v>
      </c>
      <c r="E80" s="70">
        <f t="shared" si="23"/>
        <v>0</v>
      </c>
      <c r="F80" s="69">
        <v>0</v>
      </c>
      <c r="G80" s="70">
        <v>0</v>
      </c>
      <c r="H80" s="70">
        <f t="shared" si="24"/>
        <v>0</v>
      </c>
    </row>
    <row r="81" spans="1:8" s="55" customFormat="1" ht="12.75">
      <c r="A81" s="72"/>
      <c r="B81" s="93" t="s">
        <v>431</v>
      </c>
      <c r="C81" s="69">
        <v>0</v>
      </c>
      <c r="D81" s="70">
        <v>0</v>
      </c>
      <c r="E81" s="70">
        <f t="shared" si="23"/>
        <v>0</v>
      </c>
      <c r="F81" s="69">
        <v>0</v>
      </c>
      <c r="G81" s="70">
        <v>0</v>
      </c>
      <c r="H81" s="70">
        <f t="shared" si="24"/>
        <v>0</v>
      </c>
    </row>
    <row r="82" spans="1:8" s="55" customFormat="1" ht="12.75">
      <c r="A82" s="72"/>
      <c r="B82" s="93" t="s">
        <v>432</v>
      </c>
      <c r="C82" s="69">
        <v>0</v>
      </c>
      <c r="D82" s="70">
        <v>0</v>
      </c>
      <c r="E82" s="70">
        <f t="shared" si="23"/>
        <v>0</v>
      </c>
      <c r="F82" s="69">
        <v>0</v>
      </c>
      <c r="G82" s="70">
        <v>0</v>
      </c>
      <c r="H82" s="70">
        <f t="shared" si="24"/>
        <v>0</v>
      </c>
    </row>
    <row r="83" spans="1:8" s="55" customFormat="1" ht="12.75">
      <c r="A83" s="72"/>
      <c r="B83" s="93" t="s">
        <v>433</v>
      </c>
      <c r="C83" s="69">
        <v>0</v>
      </c>
      <c r="D83" s="70">
        <v>0</v>
      </c>
      <c r="E83" s="70">
        <f t="shared" si="23"/>
        <v>0</v>
      </c>
      <c r="F83" s="69">
        <v>0</v>
      </c>
      <c r="G83" s="70">
        <v>0</v>
      </c>
      <c r="H83" s="70">
        <f t="shared" si="24"/>
        <v>0</v>
      </c>
    </row>
    <row r="84" spans="1:8" s="55" customFormat="1" ht="12.75">
      <c r="A84" s="73"/>
      <c r="B84" s="97" t="s">
        <v>434</v>
      </c>
      <c r="C84" s="74">
        <v>0</v>
      </c>
      <c r="D84" s="75">
        <v>0</v>
      </c>
      <c r="E84" s="75">
        <f t="shared" si="23"/>
        <v>0</v>
      </c>
      <c r="F84" s="74">
        <v>0</v>
      </c>
      <c r="G84" s="75">
        <v>0</v>
      </c>
      <c r="H84" s="75">
        <f t="shared" si="24"/>
        <v>0</v>
      </c>
    </row>
    <row r="85" spans="1:8" s="55" customFormat="1" ht="12.75">
      <c r="A85" s="98"/>
      <c r="C85" s="99"/>
      <c r="D85" s="99"/>
      <c r="E85" s="99"/>
      <c r="F85" s="99"/>
      <c r="G85" s="99"/>
      <c r="H85" s="99"/>
    </row>
    <row r="86" spans="1:8" s="55" customFormat="1" ht="12.75">
      <c r="A86" s="259" t="s">
        <v>435</v>
      </c>
      <c r="B86" s="260"/>
      <c r="C86" s="100">
        <f t="shared" ref="C86:H86" si="25">C87+C95+C105+C115+C125+C135+C139+C148+C152</f>
        <v>0</v>
      </c>
      <c r="D86" s="100">
        <f t="shared" si="25"/>
        <v>0</v>
      </c>
      <c r="E86" s="100">
        <f t="shared" si="25"/>
        <v>0</v>
      </c>
      <c r="F86" s="100">
        <f t="shared" si="25"/>
        <v>0</v>
      </c>
      <c r="G86" s="100">
        <f t="shared" si="25"/>
        <v>0</v>
      </c>
      <c r="H86" s="100">
        <f t="shared" si="25"/>
        <v>0</v>
      </c>
    </row>
    <row r="87" spans="1:8" s="55" customFormat="1" ht="12.75">
      <c r="A87" s="255" t="s">
        <v>362</v>
      </c>
      <c r="B87" s="256"/>
      <c r="C87" s="65">
        <f>SUM(C88:C94)</f>
        <v>0</v>
      </c>
      <c r="D87" s="65">
        <f t="shared" ref="D87" si="26">SUM(D88:D94)</f>
        <v>0</v>
      </c>
      <c r="E87" s="65">
        <f t="shared" ref="E87" si="27">SUM(E88:E94)</f>
        <v>0</v>
      </c>
      <c r="F87" s="65">
        <f t="shared" ref="F87" si="28">SUM(F88:F94)</f>
        <v>0</v>
      </c>
      <c r="G87" s="65">
        <f t="shared" ref="G87" si="29">SUM(G88:G94)</f>
        <v>0</v>
      </c>
      <c r="H87" s="65">
        <f t="shared" ref="H87" si="30">SUM(H88:H94)</f>
        <v>0</v>
      </c>
    </row>
    <row r="88" spans="1:8" s="55" customFormat="1" ht="12.75">
      <c r="A88" s="72"/>
      <c r="B88" s="93" t="s">
        <v>363</v>
      </c>
      <c r="C88" s="69">
        <v>0</v>
      </c>
      <c r="D88" s="70">
        <v>0</v>
      </c>
      <c r="E88" s="70">
        <f>D88+C88</f>
        <v>0</v>
      </c>
      <c r="F88" s="69">
        <v>0</v>
      </c>
      <c r="G88" s="70">
        <v>0</v>
      </c>
      <c r="H88" s="70">
        <f>E88-F88</f>
        <v>0</v>
      </c>
    </row>
    <row r="89" spans="1:8" s="55" customFormat="1" ht="12.75">
      <c r="A89" s="72"/>
      <c r="B89" s="93" t="s">
        <v>364</v>
      </c>
      <c r="C89" s="69">
        <v>0</v>
      </c>
      <c r="D89" s="70">
        <v>0</v>
      </c>
      <c r="E89" s="70">
        <f t="shared" ref="E89:E94" si="31">D89+C89</f>
        <v>0</v>
      </c>
      <c r="F89" s="69">
        <v>0</v>
      </c>
      <c r="G89" s="70">
        <v>0</v>
      </c>
      <c r="H89" s="70">
        <f t="shared" ref="H89:H94" si="32">E89-F89</f>
        <v>0</v>
      </c>
    </row>
    <row r="90" spans="1:8" s="55" customFormat="1" ht="12.75">
      <c r="A90" s="72"/>
      <c r="B90" s="93" t="s">
        <v>365</v>
      </c>
      <c r="C90" s="69">
        <v>0</v>
      </c>
      <c r="D90" s="70">
        <v>0</v>
      </c>
      <c r="E90" s="70">
        <f t="shared" si="31"/>
        <v>0</v>
      </c>
      <c r="F90" s="69">
        <v>0</v>
      </c>
      <c r="G90" s="70">
        <v>0</v>
      </c>
      <c r="H90" s="70">
        <f t="shared" si="32"/>
        <v>0</v>
      </c>
    </row>
    <row r="91" spans="1:8" s="55" customFormat="1" ht="12.75">
      <c r="A91" s="72"/>
      <c r="B91" s="93" t="s">
        <v>366</v>
      </c>
      <c r="C91" s="69">
        <v>0</v>
      </c>
      <c r="D91" s="70">
        <v>0</v>
      </c>
      <c r="E91" s="70">
        <f t="shared" si="31"/>
        <v>0</v>
      </c>
      <c r="F91" s="69">
        <v>0</v>
      </c>
      <c r="G91" s="70">
        <v>0</v>
      </c>
      <c r="H91" s="70">
        <f t="shared" si="32"/>
        <v>0</v>
      </c>
    </row>
    <row r="92" spans="1:8" s="55" customFormat="1" ht="12.75">
      <c r="A92" s="72"/>
      <c r="B92" s="93" t="s">
        <v>367</v>
      </c>
      <c r="C92" s="69">
        <v>0</v>
      </c>
      <c r="D92" s="70">
        <v>0</v>
      </c>
      <c r="E92" s="70">
        <f t="shared" si="31"/>
        <v>0</v>
      </c>
      <c r="F92" s="69">
        <v>0</v>
      </c>
      <c r="G92" s="70">
        <v>0</v>
      </c>
      <c r="H92" s="70">
        <f t="shared" si="32"/>
        <v>0</v>
      </c>
    </row>
    <row r="93" spans="1:8" s="55" customFormat="1" ht="12.75">
      <c r="A93" s="72"/>
      <c r="B93" s="93" t="s">
        <v>368</v>
      </c>
      <c r="C93" s="69">
        <v>0</v>
      </c>
      <c r="D93" s="70">
        <v>0</v>
      </c>
      <c r="E93" s="70">
        <f t="shared" si="31"/>
        <v>0</v>
      </c>
      <c r="F93" s="69">
        <v>0</v>
      </c>
      <c r="G93" s="70">
        <v>0</v>
      </c>
      <c r="H93" s="70">
        <f t="shared" si="32"/>
        <v>0</v>
      </c>
    </row>
    <row r="94" spans="1:8" s="55" customFormat="1" ht="12.75">
      <c r="A94" s="72"/>
      <c r="B94" s="93" t="s">
        <v>369</v>
      </c>
      <c r="C94" s="69">
        <v>0</v>
      </c>
      <c r="D94" s="70">
        <v>0</v>
      </c>
      <c r="E94" s="70">
        <f t="shared" si="31"/>
        <v>0</v>
      </c>
      <c r="F94" s="69">
        <v>0</v>
      </c>
      <c r="G94" s="70">
        <v>0</v>
      </c>
      <c r="H94" s="70">
        <f t="shared" si="32"/>
        <v>0</v>
      </c>
    </row>
    <row r="95" spans="1:8" s="55" customFormat="1" ht="12.75">
      <c r="A95" s="255" t="s">
        <v>370</v>
      </c>
      <c r="B95" s="256"/>
      <c r="C95" s="65">
        <f t="shared" ref="C95:H95" si="33">SUM(C96:C104)</f>
        <v>0</v>
      </c>
      <c r="D95" s="65">
        <f t="shared" si="33"/>
        <v>0</v>
      </c>
      <c r="E95" s="65">
        <f t="shared" si="33"/>
        <v>0</v>
      </c>
      <c r="F95" s="65">
        <f t="shared" si="33"/>
        <v>0</v>
      </c>
      <c r="G95" s="65">
        <f t="shared" si="33"/>
        <v>0</v>
      </c>
      <c r="H95" s="65">
        <f t="shared" si="33"/>
        <v>0</v>
      </c>
    </row>
    <row r="96" spans="1:8" s="55" customFormat="1" ht="25.5">
      <c r="A96" s="72"/>
      <c r="B96" s="96" t="s">
        <v>371</v>
      </c>
      <c r="C96" s="69">
        <v>0</v>
      </c>
      <c r="D96" s="70">
        <v>0</v>
      </c>
      <c r="E96" s="69">
        <f>C96+D96</f>
        <v>0</v>
      </c>
      <c r="F96" s="69">
        <v>0</v>
      </c>
      <c r="G96" s="70">
        <v>0</v>
      </c>
      <c r="H96" s="69">
        <f>E96-F96</f>
        <v>0</v>
      </c>
    </row>
    <row r="97" spans="1:8" s="55" customFormat="1" ht="12.75">
      <c r="A97" s="72"/>
      <c r="B97" s="93" t="s">
        <v>372</v>
      </c>
      <c r="C97" s="69">
        <v>0</v>
      </c>
      <c r="D97" s="70">
        <v>0</v>
      </c>
      <c r="E97" s="80">
        <f t="shared" ref="E97:E104" si="34">C97+D97</f>
        <v>0</v>
      </c>
      <c r="F97" s="69">
        <v>0</v>
      </c>
      <c r="G97" s="70">
        <v>0</v>
      </c>
      <c r="H97" s="80">
        <f t="shared" ref="H97:H104" si="35">E97-F97</f>
        <v>0</v>
      </c>
    </row>
    <row r="98" spans="1:8" s="55" customFormat="1" ht="12.75">
      <c r="A98" s="72"/>
      <c r="B98" s="93" t="s">
        <v>373</v>
      </c>
      <c r="C98" s="69">
        <v>0</v>
      </c>
      <c r="D98" s="70">
        <v>0</v>
      </c>
      <c r="E98" s="80">
        <f t="shared" si="34"/>
        <v>0</v>
      </c>
      <c r="F98" s="69">
        <v>0</v>
      </c>
      <c r="G98" s="70">
        <v>0</v>
      </c>
      <c r="H98" s="80">
        <f t="shared" si="35"/>
        <v>0</v>
      </c>
    </row>
    <row r="99" spans="1:8" s="55" customFormat="1" ht="12.75">
      <c r="A99" s="72"/>
      <c r="B99" s="93" t="s">
        <v>374</v>
      </c>
      <c r="C99" s="69">
        <v>0</v>
      </c>
      <c r="D99" s="70">
        <v>0</v>
      </c>
      <c r="E99" s="80">
        <f t="shared" si="34"/>
        <v>0</v>
      </c>
      <c r="F99" s="69">
        <v>0</v>
      </c>
      <c r="G99" s="70">
        <v>0</v>
      </c>
      <c r="H99" s="80">
        <f t="shared" si="35"/>
        <v>0</v>
      </c>
    </row>
    <row r="100" spans="1:8" s="55" customFormat="1" ht="12.75">
      <c r="A100" s="72"/>
      <c r="B100" s="93" t="s">
        <v>375</v>
      </c>
      <c r="C100" s="69">
        <v>0</v>
      </c>
      <c r="D100" s="70">
        <v>0</v>
      </c>
      <c r="E100" s="80">
        <f t="shared" si="34"/>
        <v>0</v>
      </c>
      <c r="F100" s="69">
        <v>0</v>
      </c>
      <c r="G100" s="70">
        <v>0</v>
      </c>
      <c r="H100" s="80">
        <f t="shared" si="35"/>
        <v>0</v>
      </c>
    </row>
    <row r="101" spans="1:8" s="55" customFormat="1" ht="12.75">
      <c r="A101" s="72"/>
      <c r="B101" s="93" t="s">
        <v>376</v>
      </c>
      <c r="C101" s="69">
        <v>0</v>
      </c>
      <c r="D101" s="70">
        <v>0</v>
      </c>
      <c r="E101" s="80">
        <f t="shared" si="34"/>
        <v>0</v>
      </c>
      <c r="F101" s="69">
        <v>0</v>
      </c>
      <c r="G101" s="70">
        <v>0</v>
      </c>
      <c r="H101" s="80">
        <f t="shared" si="35"/>
        <v>0</v>
      </c>
    </row>
    <row r="102" spans="1:8" s="55" customFormat="1" ht="12.75">
      <c r="A102" s="72"/>
      <c r="B102" s="93" t="s">
        <v>377</v>
      </c>
      <c r="C102" s="69">
        <v>0</v>
      </c>
      <c r="D102" s="70">
        <v>0</v>
      </c>
      <c r="E102" s="80">
        <f t="shared" si="34"/>
        <v>0</v>
      </c>
      <c r="F102" s="69">
        <v>0</v>
      </c>
      <c r="G102" s="70">
        <v>0</v>
      </c>
      <c r="H102" s="80">
        <f t="shared" si="35"/>
        <v>0</v>
      </c>
    </row>
    <row r="103" spans="1:8" s="55" customFormat="1" ht="12.75">
      <c r="A103" s="72"/>
      <c r="B103" s="93" t="s">
        <v>378</v>
      </c>
      <c r="C103" s="69">
        <v>0</v>
      </c>
      <c r="D103" s="70">
        <v>0</v>
      </c>
      <c r="E103" s="80">
        <f t="shared" si="34"/>
        <v>0</v>
      </c>
      <c r="F103" s="69">
        <v>0</v>
      </c>
      <c r="G103" s="70">
        <v>0</v>
      </c>
      <c r="H103" s="80">
        <f t="shared" si="35"/>
        <v>0</v>
      </c>
    </row>
    <row r="104" spans="1:8" s="55" customFormat="1" ht="12.75">
      <c r="A104" s="72"/>
      <c r="B104" s="93" t="s">
        <v>379</v>
      </c>
      <c r="C104" s="69">
        <v>0</v>
      </c>
      <c r="D104" s="70">
        <v>0</v>
      </c>
      <c r="E104" s="80">
        <f t="shared" si="34"/>
        <v>0</v>
      </c>
      <c r="F104" s="69">
        <v>0</v>
      </c>
      <c r="G104" s="70">
        <v>0</v>
      </c>
      <c r="H104" s="80">
        <f t="shared" si="35"/>
        <v>0</v>
      </c>
    </row>
    <row r="105" spans="1:8" s="55" customFormat="1" ht="12.75">
      <c r="A105" s="255" t="s">
        <v>380</v>
      </c>
      <c r="B105" s="256"/>
      <c r="C105" s="65">
        <f t="shared" ref="C105:H105" si="36">SUM(C106:C114)</f>
        <v>0</v>
      </c>
      <c r="D105" s="65">
        <f t="shared" si="36"/>
        <v>0</v>
      </c>
      <c r="E105" s="65">
        <f t="shared" si="36"/>
        <v>0</v>
      </c>
      <c r="F105" s="65">
        <f t="shared" si="36"/>
        <v>0</v>
      </c>
      <c r="G105" s="65">
        <f t="shared" si="36"/>
        <v>0</v>
      </c>
      <c r="H105" s="65">
        <f t="shared" si="36"/>
        <v>0</v>
      </c>
    </row>
    <row r="106" spans="1:8" s="55" customFormat="1" ht="12.75">
      <c r="A106" s="72"/>
      <c r="B106" s="93" t="s">
        <v>381</v>
      </c>
      <c r="C106" s="69">
        <v>0</v>
      </c>
      <c r="D106" s="70">
        <v>0</v>
      </c>
      <c r="E106" s="70">
        <f>D106+C106</f>
        <v>0</v>
      </c>
      <c r="F106" s="69">
        <v>0</v>
      </c>
      <c r="G106" s="70">
        <v>0</v>
      </c>
      <c r="H106" s="70">
        <f>E106-F106</f>
        <v>0</v>
      </c>
    </row>
    <row r="107" spans="1:8" s="55" customFormat="1" ht="12.75">
      <c r="A107" s="72"/>
      <c r="B107" s="93" t="s">
        <v>382</v>
      </c>
      <c r="C107" s="69">
        <v>0</v>
      </c>
      <c r="D107" s="70">
        <v>0</v>
      </c>
      <c r="E107" s="70">
        <f t="shared" ref="E107:E109" si="37">D107+C107</f>
        <v>0</v>
      </c>
      <c r="F107" s="69">
        <v>0</v>
      </c>
      <c r="G107" s="70">
        <v>0</v>
      </c>
      <c r="H107" s="70">
        <f t="shared" ref="H107:H110" si="38">E107-F107</f>
        <v>0</v>
      </c>
    </row>
    <row r="108" spans="1:8" s="55" customFormat="1" ht="12.75">
      <c r="A108" s="72"/>
      <c r="B108" s="93" t="s">
        <v>383</v>
      </c>
      <c r="C108" s="69">
        <v>0</v>
      </c>
      <c r="D108" s="70">
        <v>0</v>
      </c>
      <c r="E108" s="70">
        <f t="shared" si="37"/>
        <v>0</v>
      </c>
      <c r="F108" s="69">
        <v>0</v>
      </c>
      <c r="G108" s="70">
        <v>0</v>
      </c>
      <c r="H108" s="70">
        <f t="shared" si="38"/>
        <v>0</v>
      </c>
    </row>
    <row r="109" spans="1:8" s="55" customFormat="1" ht="12.75">
      <c r="A109" s="72"/>
      <c r="B109" s="93" t="s">
        <v>384</v>
      </c>
      <c r="C109" s="69">
        <v>0</v>
      </c>
      <c r="D109" s="70">
        <v>0</v>
      </c>
      <c r="E109" s="70">
        <f t="shared" si="37"/>
        <v>0</v>
      </c>
      <c r="F109" s="69">
        <v>0</v>
      </c>
      <c r="G109" s="70">
        <v>0</v>
      </c>
      <c r="H109" s="70">
        <f t="shared" si="38"/>
        <v>0</v>
      </c>
    </row>
    <row r="110" spans="1:8" s="55" customFormat="1" ht="25.5">
      <c r="A110" s="72"/>
      <c r="B110" s="96" t="s">
        <v>385</v>
      </c>
      <c r="C110" s="69">
        <v>0</v>
      </c>
      <c r="D110" s="70">
        <v>0</v>
      </c>
      <c r="E110" s="69">
        <f>C110+D110</f>
        <v>0</v>
      </c>
      <c r="F110" s="69">
        <v>0</v>
      </c>
      <c r="G110" s="70">
        <v>0</v>
      </c>
      <c r="H110" s="69">
        <f t="shared" si="38"/>
        <v>0</v>
      </c>
    </row>
    <row r="111" spans="1:8" s="55" customFormat="1" ht="12.75">
      <c r="A111" s="72"/>
      <c r="B111" s="93" t="s">
        <v>386</v>
      </c>
      <c r="C111" s="69">
        <v>0</v>
      </c>
      <c r="D111" s="70">
        <v>0</v>
      </c>
      <c r="E111" s="80">
        <f t="shared" ref="E111:E114" si="39">C111+D111</f>
        <v>0</v>
      </c>
      <c r="F111" s="69">
        <v>0</v>
      </c>
      <c r="G111" s="70">
        <v>0</v>
      </c>
      <c r="H111" s="80">
        <f t="shared" ref="H111:H114" si="40">E111-F111</f>
        <v>0</v>
      </c>
    </row>
    <row r="112" spans="1:8" s="55" customFormat="1" ht="12.75">
      <c r="A112" s="72"/>
      <c r="B112" s="93" t="s">
        <v>387</v>
      </c>
      <c r="C112" s="69">
        <v>0</v>
      </c>
      <c r="D112" s="70">
        <v>0</v>
      </c>
      <c r="E112" s="80">
        <f t="shared" si="39"/>
        <v>0</v>
      </c>
      <c r="F112" s="69">
        <v>0</v>
      </c>
      <c r="G112" s="70">
        <v>0</v>
      </c>
      <c r="H112" s="80">
        <f t="shared" si="40"/>
        <v>0</v>
      </c>
    </row>
    <row r="113" spans="1:8" s="55" customFormat="1" ht="12.75">
      <c r="A113" s="72"/>
      <c r="B113" s="93" t="s">
        <v>388</v>
      </c>
      <c r="C113" s="69">
        <v>0</v>
      </c>
      <c r="D113" s="70">
        <v>0</v>
      </c>
      <c r="E113" s="80">
        <f t="shared" si="39"/>
        <v>0</v>
      </c>
      <c r="F113" s="69">
        <v>0</v>
      </c>
      <c r="G113" s="70">
        <v>0</v>
      </c>
      <c r="H113" s="80">
        <f t="shared" si="40"/>
        <v>0</v>
      </c>
    </row>
    <row r="114" spans="1:8" s="55" customFormat="1" ht="12.75">
      <c r="A114" s="72"/>
      <c r="B114" s="93" t="s">
        <v>389</v>
      </c>
      <c r="C114" s="69">
        <v>0</v>
      </c>
      <c r="D114" s="70">
        <v>0</v>
      </c>
      <c r="E114" s="80">
        <f t="shared" si="39"/>
        <v>0</v>
      </c>
      <c r="F114" s="69">
        <v>0</v>
      </c>
      <c r="G114" s="70">
        <v>0</v>
      </c>
      <c r="H114" s="80">
        <f t="shared" si="40"/>
        <v>0</v>
      </c>
    </row>
    <row r="115" spans="1:8" s="55" customFormat="1" ht="27.75" customHeight="1">
      <c r="A115" s="257" t="s">
        <v>390</v>
      </c>
      <c r="B115" s="258"/>
      <c r="C115" s="65">
        <f>SUM(C116:C124)</f>
        <v>0</v>
      </c>
      <c r="D115" s="65">
        <f t="shared" ref="D115:H115" si="41">SUM(D116:D124)</f>
        <v>0</v>
      </c>
      <c r="E115" s="65">
        <f t="shared" si="41"/>
        <v>0</v>
      </c>
      <c r="F115" s="65">
        <f t="shared" si="41"/>
        <v>0</v>
      </c>
      <c r="G115" s="65">
        <f t="shared" si="41"/>
        <v>0</v>
      </c>
      <c r="H115" s="65">
        <f t="shared" si="41"/>
        <v>0</v>
      </c>
    </row>
    <row r="116" spans="1:8" s="55" customFormat="1" ht="12.75">
      <c r="A116" s="72"/>
      <c r="B116" s="93" t="s">
        <v>391</v>
      </c>
      <c r="C116" s="69">
        <v>0</v>
      </c>
      <c r="D116" s="70">
        <v>0</v>
      </c>
      <c r="E116" s="70">
        <f>C116+D116</f>
        <v>0</v>
      </c>
      <c r="F116" s="69">
        <v>0</v>
      </c>
      <c r="G116" s="70">
        <v>0</v>
      </c>
      <c r="H116" s="70">
        <f>E116-F116</f>
        <v>0</v>
      </c>
    </row>
    <row r="117" spans="1:8" s="55" customFormat="1" ht="12.75">
      <c r="A117" s="72"/>
      <c r="B117" s="93" t="s">
        <v>392</v>
      </c>
      <c r="C117" s="69">
        <v>0</v>
      </c>
      <c r="D117" s="70">
        <v>0</v>
      </c>
      <c r="E117" s="70">
        <f t="shared" ref="E117:E124" si="42">C117+D117</f>
        <v>0</v>
      </c>
      <c r="F117" s="69">
        <v>0</v>
      </c>
      <c r="G117" s="70">
        <v>0</v>
      </c>
      <c r="H117" s="70">
        <f t="shared" ref="H117:H124" si="43">E117-F117</f>
        <v>0</v>
      </c>
    </row>
    <row r="118" spans="1:8" s="55" customFormat="1" ht="12.75">
      <c r="A118" s="72"/>
      <c r="B118" s="93" t="s">
        <v>393</v>
      </c>
      <c r="C118" s="69">
        <v>0</v>
      </c>
      <c r="D118" s="70">
        <v>0</v>
      </c>
      <c r="E118" s="70">
        <f t="shared" si="42"/>
        <v>0</v>
      </c>
      <c r="F118" s="69">
        <v>0</v>
      </c>
      <c r="G118" s="70">
        <v>0</v>
      </c>
      <c r="H118" s="70">
        <f t="shared" si="43"/>
        <v>0</v>
      </c>
    </row>
    <row r="119" spans="1:8" s="55" customFormat="1" ht="12.75">
      <c r="A119" s="72"/>
      <c r="B119" s="93" t="s">
        <v>394</v>
      </c>
      <c r="C119" s="69">
        <v>0</v>
      </c>
      <c r="D119" s="70">
        <v>0</v>
      </c>
      <c r="E119" s="70">
        <f t="shared" si="42"/>
        <v>0</v>
      </c>
      <c r="F119" s="69">
        <v>0</v>
      </c>
      <c r="G119" s="70">
        <v>0</v>
      </c>
      <c r="H119" s="70">
        <f t="shared" si="43"/>
        <v>0</v>
      </c>
    </row>
    <row r="120" spans="1:8" s="55" customFormat="1" ht="12.75">
      <c r="A120" s="72"/>
      <c r="B120" s="93" t="s">
        <v>395</v>
      </c>
      <c r="C120" s="69">
        <v>0</v>
      </c>
      <c r="D120" s="70">
        <v>0</v>
      </c>
      <c r="E120" s="70">
        <f t="shared" si="42"/>
        <v>0</v>
      </c>
      <c r="F120" s="69">
        <v>0</v>
      </c>
      <c r="G120" s="70">
        <v>0</v>
      </c>
      <c r="H120" s="70">
        <f t="shared" si="43"/>
        <v>0</v>
      </c>
    </row>
    <row r="121" spans="1:8" s="55" customFormat="1" ht="12.75">
      <c r="A121" s="72"/>
      <c r="B121" s="93" t="s">
        <v>396</v>
      </c>
      <c r="C121" s="69">
        <v>0</v>
      </c>
      <c r="D121" s="70">
        <v>0</v>
      </c>
      <c r="E121" s="70">
        <f t="shared" si="42"/>
        <v>0</v>
      </c>
      <c r="F121" s="69">
        <v>0</v>
      </c>
      <c r="G121" s="70">
        <v>0</v>
      </c>
      <c r="H121" s="70">
        <f t="shared" si="43"/>
        <v>0</v>
      </c>
    </row>
    <row r="122" spans="1:8" s="55" customFormat="1" ht="12.75">
      <c r="A122" s="72"/>
      <c r="B122" s="93" t="s">
        <v>397</v>
      </c>
      <c r="C122" s="69">
        <v>0</v>
      </c>
      <c r="D122" s="70">
        <v>0</v>
      </c>
      <c r="E122" s="70">
        <f t="shared" si="42"/>
        <v>0</v>
      </c>
      <c r="F122" s="69">
        <v>0</v>
      </c>
      <c r="G122" s="70">
        <v>0</v>
      </c>
      <c r="H122" s="70">
        <f t="shared" si="43"/>
        <v>0</v>
      </c>
    </row>
    <row r="123" spans="1:8" s="55" customFormat="1" ht="12.75">
      <c r="A123" s="72"/>
      <c r="B123" s="93" t="s">
        <v>398</v>
      </c>
      <c r="C123" s="69">
        <v>0</v>
      </c>
      <c r="D123" s="70">
        <v>0</v>
      </c>
      <c r="E123" s="70">
        <f t="shared" si="42"/>
        <v>0</v>
      </c>
      <c r="F123" s="69">
        <v>0</v>
      </c>
      <c r="G123" s="70">
        <v>0</v>
      </c>
      <c r="H123" s="70">
        <f t="shared" si="43"/>
        <v>0</v>
      </c>
    </row>
    <row r="124" spans="1:8" s="55" customFormat="1" ht="12.75">
      <c r="A124" s="72"/>
      <c r="B124" s="93" t="s">
        <v>399</v>
      </c>
      <c r="C124" s="69">
        <v>0</v>
      </c>
      <c r="D124" s="70">
        <v>0</v>
      </c>
      <c r="E124" s="70">
        <f t="shared" si="42"/>
        <v>0</v>
      </c>
      <c r="F124" s="69">
        <v>0</v>
      </c>
      <c r="G124" s="70">
        <v>0</v>
      </c>
      <c r="H124" s="70">
        <f t="shared" si="43"/>
        <v>0</v>
      </c>
    </row>
    <row r="125" spans="1:8" s="55" customFormat="1" ht="26.25" customHeight="1">
      <c r="A125" s="257" t="s">
        <v>400</v>
      </c>
      <c r="B125" s="258"/>
      <c r="C125" s="65">
        <f>SUM(C126:C134)</f>
        <v>0</v>
      </c>
      <c r="D125" s="65">
        <f t="shared" ref="D125:H125" si="44">SUM(D126:D134)</f>
        <v>0</v>
      </c>
      <c r="E125" s="65">
        <f t="shared" si="44"/>
        <v>0</v>
      </c>
      <c r="F125" s="65">
        <f t="shared" si="44"/>
        <v>0</v>
      </c>
      <c r="G125" s="65">
        <f t="shared" si="44"/>
        <v>0</v>
      </c>
      <c r="H125" s="65">
        <f t="shared" si="44"/>
        <v>0</v>
      </c>
    </row>
    <row r="126" spans="1:8" s="55" customFormat="1" ht="12.75">
      <c r="A126" s="72"/>
      <c r="B126" s="93" t="s">
        <v>401</v>
      </c>
      <c r="C126" s="69">
        <v>0</v>
      </c>
      <c r="D126" s="70">
        <v>0</v>
      </c>
      <c r="E126" s="70">
        <f>C126+D126</f>
        <v>0</v>
      </c>
      <c r="F126" s="69">
        <v>0</v>
      </c>
      <c r="G126" s="70">
        <v>0</v>
      </c>
      <c r="H126" s="70">
        <f>E126-F126</f>
        <v>0</v>
      </c>
    </row>
    <row r="127" spans="1:8" s="55" customFormat="1" ht="12.75">
      <c r="A127" s="72"/>
      <c r="B127" s="93" t="s">
        <v>402</v>
      </c>
      <c r="C127" s="69">
        <v>0</v>
      </c>
      <c r="D127" s="70">
        <v>0</v>
      </c>
      <c r="E127" s="70">
        <f t="shared" ref="E127:E134" si="45">C127+D127</f>
        <v>0</v>
      </c>
      <c r="F127" s="69">
        <v>0</v>
      </c>
      <c r="G127" s="70">
        <v>0</v>
      </c>
      <c r="H127" s="70">
        <f t="shared" ref="H127:H134" si="46">E127-F127</f>
        <v>0</v>
      </c>
    </row>
    <row r="128" spans="1:8" s="55" customFormat="1" ht="12.75">
      <c r="A128" s="72"/>
      <c r="B128" s="93" t="s">
        <v>403</v>
      </c>
      <c r="C128" s="69">
        <v>0</v>
      </c>
      <c r="D128" s="70">
        <v>0</v>
      </c>
      <c r="E128" s="70">
        <f t="shared" si="45"/>
        <v>0</v>
      </c>
      <c r="F128" s="69">
        <v>0</v>
      </c>
      <c r="G128" s="70">
        <v>0</v>
      </c>
      <c r="H128" s="70">
        <f t="shared" si="46"/>
        <v>0</v>
      </c>
    </row>
    <row r="129" spans="1:8" s="55" customFormat="1" ht="12.75">
      <c r="A129" s="72"/>
      <c r="B129" s="93" t="s">
        <v>404</v>
      </c>
      <c r="C129" s="69">
        <v>0</v>
      </c>
      <c r="D129" s="70">
        <v>0</v>
      </c>
      <c r="E129" s="70">
        <f t="shared" si="45"/>
        <v>0</v>
      </c>
      <c r="F129" s="69">
        <v>0</v>
      </c>
      <c r="G129" s="70">
        <v>0</v>
      </c>
      <c r="H129" s="70">
        <f t="shared" si="46"/>
        <v>0</v>
      </c>
    </row>
    <row r="130" spans="1:8" s="55" customFormat="1" ht="12.75">
      <c r="A130" s="72"/>
      <c r="B130" s="93" t="s">
        <v>405</v>
      </c>
      <c r="C130" s="69">
        <v>0</v>
      </c>
      <c r="D130" s="70">
        <v>0</v>
      </c>
      <c r="E130" s="70">
        <f t="shared" si="45"/>
        <v>0</v>
      </c>
      <c r="F130" s="69">
        <v>0</v>
      </c>
      <c r="G130" s="70">
        <v>0</v>
      </c>
      <c r="H130" s="70">
        <f t="shared" si="46"/>
        <v>0</v>
      </c>
    </row>
    <row r="131" spans="1:8" s="55" customFormat="1" ht="12.75">
      <c r="A131" s="72"/>
      <c r="B131" s="93" t="s">
        <v>406</v>
      </c>
      <c r="C131" s="69">
        <v>0</v>
      </c>
      <c r="D131" s="70">
        <v>0</v>
      </c>
      <c r="E131" s="70">
        <f t="shared" si="45"/>
        <v>0</v>
      </c>
      <c r="F131" s="69">
        <v>0</v>
      </c>
      <c r="G131" s="70">
        <v>0</v>
      </c>
      <c r="H131" s="70">
        <f t="shared" si="46"/>
        <v>0</v>
      </c>
    </row>
    <row r="132" spans="1:8" s="55" customFormat="1" ht="12.75">
      <c r="A132" s="72"/>
      <c r="B132" s="93" t="s">
        <v>407</v>
      </c>
      <c r="C132" s="69">
        <v>0</v>
      </c>
      <c r="D132" s="70">
        <v>0</v>
      </c>
      <c r="E132" s="70">
        <f t="shared" si="45"/>
        <v>0</v>
      </c>
      <c r="F132" s="69">
        <v>0</v>
      </c>
      <c r="G132" s="70">
        <v>0</v>
      </c>
      <c r="H132" s="70">
        <f t="shared" si="46"/>
        <v>0</v>
      </c>
    </row>
    <row r="133" spans="1:8" s="55" customFormat="1" ht="12.75">
      <c r="A133" s="72"/>
      <c r="B133" s="93" t="s">
        <v>408</v>
      </c>
      <c r="C133" s="69">
        <v>0</v>
      </c>
      <c r="D133" s="70">
        <v>0</v>
      </c>
      <c r="E133" s="70">
        <f t="shared" si="45"/>
        <v>0</v>
      </c>
      <c r="F133" s="69">
        <v>0</v>
      </c>
      <c r="G133" s="70">
        <v>0</v>
      </c>
      <c r="H133" s="70">
        <f t="shared" si="46"/>
        <v>0</v>
      </c>
    </row>
    <row r="134" spans="1:8" s="55" customFormat="1" ht="12.75">
      <c r="A134" s="72"/>
      <c r="B134" s="93" t="s">
        <v>409</v>
      </c>
      <c r="C134" s="69">
        <v>0</v>
      </c>
      <c r="D134" s="70">
        <v>0</v>
      </c>
      <c r="E134" s="70">
        <f t="shared" si="45"/>
        <v>0</v>
      </c>
      <c r="F134" s="69">
        <v>0</v>
      </c>
      <c r="G134" s="70">
        <v>0</v>
      </c>
      <c r="H134" s="70">
        <f t="shared" si="46"/>
        <v>0</v>
      </c>
    </row>
    <row r="135" spans="1:8" s="55" customFormat="1" ht="12.75">
      <c r="A135" s="255" t="s">
        <v>410</v>
      </c>
      <c r="B135" s="256"/>
      <c r="C135" s="65">
        <f>SUM(C136:C138)</f>
        <v>0</v>
      </c>
      <c r="D135" s="65">
        <f t="shared" ref="D135" si="47">SUM(D136:D138)</f>
        <v>0</v>
      </c>
      <c r="E135" s="65">
        <f t="shared" ref="E135" si="48">SUM(E136:E138)</f>
        <v>0</v>
      </c>
      <c r="F135" s="65">
        <f t="shared" ref="F135" si="49">SUM(F136:F138)</f>
        <v>0</v>
      </c>
      <c r="G135" s="65">
        <f t="shared" ref="G135" si="50">SUM(G136:G138)</f>
        <v>0</v>
      </c>
      <c r="H135" s="65">
        <f t="shared" ref="H135" si="51">SUM(H136:H138)</f>
        <v>0</v>
      </c>
    </row>
    <row r="136" spans="1:8" s="55" customFormat="1" ht="12.75">
      <c r="A136" s="72"/>
      <c r="B136" s="93" t="s">
        <v>411</v>
      </c>
      <c r="C136" s="69">
        <v>0</v>
      </c>
      <c r="D136" s="70">
        <v>0</v>
      </c>
      <c r="E136" s="70">
        <f>D136+C136</f>
        <v>0</v>
      </c>
      <c r="F136" s="69">
        <v>0</v>
      </c>
      <c r="G136" s="70">
        <v>0</v>
      </c>
      <c r="H136" s="70">
        <f>E136-F136</f>
        <v>0</v>
      </c>
    </row>
    <row r="137" spans="1:8" s="55" customFormat="1" ht="12.75">
      <c r="A137" s="72"/>
      <c r="B137" s="93" t="s">
        <v>412</v>
      </c>
      <c r="C137" s="69">
        <v>0</v>
      </c>
      <c r="D137" s="70">
        <v>0</v>
      </c>
      <c r="E137" s="70">
        <f t="shared" ref="E137:E138" si="52">D137+C137</f>
        <v>0</v>
      </c>
      <c r="F137" s="69">
        <v>0</v>
      </c>
      <c r="G137" s="70">
        <v>0</v>
      </c>
      <c r="H137" s="70">
        <f t="shared" ref="H137:H138" si="53">E137-F137</f>
        <v>0</v>
      </c>
    </row>
    <row r="138" spans="1:8" s="55" customFormat="1" ht="12.75">
      <c r="A138" s="72"/>
      <c r="B138" s="93" t="s">
        <v>413</v>
      </c>
      <c r="C138" s="69">
        <v>0</v>
      </c>
      <c r="D138" s="70">
        <v>0</v>
      </c>
      <c r="E138" s="70">
        <f t="shared" si="52"/>
        <v>0</v>
      </c>
      <c r="F138" s="69">
        <v>0</v>
      </c>
      <c r="G138" s="70">
        <v>0</v>
      </c>
      <c r="H138" s="70">
        <f t="shared" si="53"/>
        <v>0</v>
      </c>
    </row>
    <row r="139" spans="1:8" s="55" customFormat="1" ht="12.75">
      <c r="A139" s="255" t="s">
        <v>414</v>
      </c>
      <c r="B139" s="256"/>
      <c r="C139" s="65">
        <f>SUM(C140:C147)</f>
        <v>0</v>
      </c>
      <c r="D139" s="65">
        <f t="shared" ref="D139:H139" si="54">SUM(D140:D147)</f>
        <v>0</v>
      </c>
      <c r="E139" s="65">
        <f t="shared" si="54"/>
        <v>0</v>
      </c>
      <c r="F139" s="65">
        <f t="shared" si="54"/>
        <v>0</v>
      </c>
      <c r="G139" s="65">
        <f t="shared" si="54"/>
        <v>0</v>
      </c>
      <c r="H139" s="65">
        <f t="shared" si="54"/>
        <v>0</v>
      </c>
    </row>
    <row r="140" spans="1:8" s="55" customFormat="1" ht="12.75">
      <c r="A140" s="72"/>
      <c r="B140" s="93" t="s">
        <v>415</v>
      </c>
      <c r="C140" s="69">
        <v>0</v>
      </c>
      <c r="D140" s="70">
        <v>0</v>
      </c>
      <c r="E140" s="70">
        <f>C140+D140</f>
        <v>0</v>
      </c>
      <c r="F140" s="69">
        <v>0</v>
      </c>
      <c r="G140" s="70">
        <v>0</v>
      </c>
      <c r="H140" s="70">
        <f>E140-F140</f>
        <v>0</v>
      </c>
    </row>
    <row r="141" spans="1:8" s="55" customFormat="1" ht="12.75">
      <c r="A141" s="72"/>
      <c r="B141" s="93" t="s">
        <v>416</v>
      </c>
      <c r="C141" s="69">
        <v>0</v>
      </c>
      <c r="D141" s="70">
        <v>0</v>
      </c>
      <c r="E141" s="70">
        <f t="shared" ref="E141:E147" si="55">C141+D141</f>
        <v>0</v>
      </c>
      <c r="F141" s="69">
        <v>0</v>
      </c>
      <c r="G141" s="70">
        <v>0</v>
      </c>
      <c r="H141" s="70">
        <f t="shared" ref="H141:H147" si="56">E141-F141</f>
        <v>0</v>
      </c>
    </row>
    <row r="142" spans="1:8" s="55" customFormat="1" ht="12.75">
      <c r="A142" s="72"/>
      <c r="B142" s="93" t="s">
        <v>417</v>
      </c>
      <c r="C142" s="69">
        <v>0</v>
      </c>
      <c r="D142" s="70">
        <v>0</v>
      </c>
      <c r="E142" s="70">
        <f t="shared" si="55"/>
        <v>0</v>
      </c>
      <c r="F142" s="69">
        <v>0</v>
      </c>
      <c r="G142" s="70">
        <v>0</v>
      </c>
      <c r="H142" s="70">
        <f t="shared" si="56"/>
        <v>0</v>
      </c>
    </row>
    <row r="143" spans="1:8" s="55" customFormat="1" ht="12.75">
      <c r="A143" s="72"/>
      <c r="B143" s="93" t="s">
        <v>418</v>
      </c>
      <c r="C143" s="69">
        <v>0</v>
      </c>
      <c r="D143" s="70">
        <v>0</v>
      </c>
      <c r="E143" s="70">
        <f t="shared" si="55"/>
        <v>0</v>
      </c>
      <c r="F143" s="69">
        <v>0</v>
      </c>
      <c r="G143" s="70">
        <v>0</v>
      </c>
      <c r="H143" s="70">
        <f t="shared" si="56"/>
        <v>0</v>
      </c>
    </row>
    <row r="144" spans="1:8" s="55" customFormat="1" ht="12.75">
      <c r="A144" s="72"/>
      <c r="B144" s="93" t="s">
        <v>419</v>
      </c>
      <c r="C144" s="69">
        <v>0</v>
      </c>
      <c r="D144" s="70">
        <v>0</v>
      </c>
      <c r="E144" s="70">
        <f t="shared" si="55"/>
        <v>0</v>
      </c>
      <c r="F144" s="69">
        <v>0</v>
      </c>
      <c r="G144" s="70">
        <v>0</v>
      </c>
      <c r="H144" s="70">
        <f t="shared" si="56"/>
        <v>0</v>
      </c>
    </row>
    <row r="145" spans="1:8" s="55" customFormat="1" ht="12.75">
      <c r="A145" s="72"/>
      <c r="B145" s="93" t="s">
        <v>420</v>
      </c>
      <c r="C145" s="69">
        <v>0</v>
      </c>
      <c r="D145" s="70">
        <v>0</v>
      </c>
      <c r="E145" s="70">
        <f t="shared" si="55"/>
        <v>0</v>
      </c>
      <c r="F145" s="69">
        <v>0</v>
      </c>
      <c r="G145" s="70">
        <v>0</v>
      </c>
      <c r="H145" s="70">
        <f t="shared" si="56"/>
        <v>0</v>
      </c>
    </row>
    <row r="146" spans="1:8" s="55" customFormat="1" ht="12.75">
      <c r="A146" s="72"/>
      <c r="B146" s="93" t="s">
        <v>421</v>
      </c>
      <c r="C146" s="69">
        <v>0</v>
      </c>
      <c r="D146" s="70">
        <v>0</v>
      </c>
      <c r="E146" s="70">
        <f t="shared" si="55"/>
        <v>0</v>
      </c>
      <c r="F146" s="69">
        <v>0</v>
      </c>
      <c r="G146" s="70">
        <v>0</v>
      </c>
      <c r="H146" s="70">
        <f t="shared" si="56"/>
        <v>0</v>
      </c>
    </row>
    <row r="147" spans="1:8" s="55" customFormat="1" ht="12.75">
      <c r="A147" s="72"/>
      <c r="B147" s="93" t="s">
        <v>422</v>
      </c>
      <c r="C147" s="69">
        <v>0</v>
      </c>
      <c r="D147" s="70">
        <v>0</v>
      </c>
      <c r="E147" s="70">
        <f t="shared" si="55"/>
        <v>0</v>
      </c>
      <c r="F147" s="69">
        <v>0</v>
      </c>
      <c r="G147" s="70">
        <v>0</v>
      </c>
      <c r="H147" s="70">
        <f t="shared" si="56"/>
        <v>0</v>
      </c>
    </row>
    <row r="148" spans="1:8" s="55" customFormat="1" ht="12.75">
      <c r="A148" s="255" t="s">
        <v>423</v>
      </c>
      <c r="B148" s="256"/>
      <c r="C148" s="65">
        <f>SUM(C149:C151)</f>
        <v>0</v>
      </c>
      <c r="D148" s="65">
        <f t="shared" ref="D148" si="57">SUM(D149:D151)</f>
        <v>0</v>
      </c>
      <c r="E148" s="65">
        <f t="shared" ref="E148" si="58">SUM(E149:E151)</f>
        <v>0</v>
      </c>
      <c r="F148" s="65">
        <f t="shared" ref="F148" si="59">SUM(F149:F151)</f>
        <v>0</v>
      </c>
      <c r="G148" s="65">
        <f t="shared" ref="G148" si="60">SUM(G149:G151)</f>
        <v>0</v>
      </c>
      <c r="H148" s="65">
        <f t="shared" ref="H148" si="61">SUM(H149:H151)</f>
        <v>0</v>
      </c>
    </row>
    <row r="149" spans="1:8" s="55" customFormat="1" ht="12.75">
      <c r="A149" s="72"/>
      <c r="B149" s="93" t="s">
        <v>424</v>
      </c>
      <c r="C149" s="69">
        <v>0</v>
      </c>
      <c r="D149" s="70">
        <v>0</v>
      </c>
      <c r="E149" s="70">
        <f>D149+C149</f>
        <v>0</v>
      </c>
      <c r="F149" s="69">
        <v>0</v>
      </c>
      <c r="G149" s="70">
        <v>0</v>
      </c>
      <c r="H149" s="70">
        <f>E149-F149</f>
        <v>0</v>
      </c>
    </row>
    <row r="150" spans="1:8" s="55" customFormat="1" ht="12.75">
      <c r="A150" s="72"/>
      <c r="B150" s="93" t="s">
        <v>425</v>
      </c>
      <c r="C150" s="69">
        <v>0</v>
      </c>
      <c r="D150" s="70">
        <v>0</v>
      </c>
      <c r="E150" s="70">
        <f t="shared" ref="E150:E151" si="62">D150+C150</f>
        <v>0</v>
      </c>
      <c r="F150" s="69">
        <v>0</v>
      </c>
      <c r="G150" s="70">
        <v>0</v>
      </c>
      <c r="H150" s="70">
        <f t="shared" ref="H150:H151" si="63">E150-F150</f>
        <v>0</v>
      </c>
    </row>
    <row r="151" spans="1:8" s="55" customFormat="1" ht="12.75">
      <c r="A151" s="72"/>
      <c r="B151" s="93" t="s">
        <v>426</v>
      </c>
      <c r="C151" s="69">
        <v>0</v>
      </c>
      <c r="D151" s="70">
        <v>0</v>
      </c>
      <c r="E151" s="70">
        <f t="shared" si="62"/>
        <v>0</v>
      </c>
      <c r="F151" s="69">
        <v>0</v>
      </c>
      <c r="G151" s="70">
        <v>0</v>
      </c>
      <c r="H151" s="70">
        <f t="shared" si="63"/>
        <v>0</v>
      </c>
    </row>
    <row r="152" spans="1:8" s="55" customFormat="1" ht="12.75">
      <c r="A152" s="255" t="s">
        <v>427</v>
      </c>
      <c r="B152" s="256"/>
      <c r="C152" s="65">
        <f>SUM(C153:C159)</f>
        <v>0</v>
      </c>
      <c r="D152" s="65">
        <f t="shared" ref="D152" si="64">SUM(D153:D159)</f>
        <v>0</v>
      </c>
      <c r="E152" s="65">
        <f t="shared" ref="E152" si="65">SUM(E153:E159)</f>
        <v>0</v>
      </c>
      <c r="F152" s="65">
        <f t="shared" ref="F152" si="66">SUM(F153:F159)</f>
        <v>0</v>
      </c>
      <c r="G152" s="65">
        <f t="shared" ref="G152" si="67">SUM(G153:G159)</f>
        <v>0</v>
      </c>
      <c r="H152" s="65">
        <f t="shared" ref="H152" si="68">SUM(H153:H159)</f>
        <v>0</v>
      </c>
    </row>
    <row r="153" spans="1:8" s="55" customFormat="1" ht="12.75">
      <c r="A153" s="72"/>
      <c r="B153" s="93" t="s">
        <v>428</v>
      </c>
      <c r="C153" s="69">
        <v>0</v>
      </c>
      <c r="D153" s="70">
        <v>0</v>
      </c>
      <c r="E153" s="70">
        <f>D153+C153</f>
        <v>0</v>
      </c>
      <c r="F153" s="69">
        <v>0</v>
      </c>
      <c r="G153" s="70">
        <v>0</v>
      </c>
      <c r="H153" s="70">
        <f>E153-F153</f>
        <v>0</v>
      </c>
    </row>
    <row r="154" spans="1:8" s="55" customFormat="1" ht="12.75">
      <c r="A154" s="72"/>
      <c r="B154" s="93" t="s">
        <v>429</v>
      </c>
      <c r="C154" s="69">
        <v>0</v>
      </c>
      <c r="D154" s="70">
        <v>0</v>
      </c>
      <c r="E154" s="70">
        <f t="shared" ref="E154:E159" si="69">D154+C154</f>
        <v>0</v>
      </c>
      <c r="F154" s="69">
        <v>0</v>
      </c>
      <c r="G154" s="70">
        <v>0</v>
      </c>
      <c r="H154" s="70">
        <f t="shared" ref="H154:H159" si="70">E154-F154</f>
        <v>0</v>
      </c>
    </row>
    <row r="155" spans="1:8" s="55" customFormat="1" ht="12.75">
      <c r="A155" s="72"/>
      <c r="B155" s="93" t="s">
        <v>430</v>
      </c>
      <c r="C155" s="69">
        <v>0</v>
      </c>
      <c r="D155" s="70">
        <v>0</v>
      </c>
      <c r="E155" s="70">
        <f t="shared" si="69"/>
        <v>0</v>
      </c>
      <c r="F155" s="69">
        <v>0</v>
      </c>
      <c r="G155" s="70">
        <v>0</v>
      </c>
      <c r="H155" s="70">
        <f t="shared" si="70"/>
        <v>0</v>
      </c>
    </row>
    <row r="156" spans="1:8" s="55" customFormat="1" ht="12.75">
      <c r="A156" s="72"/>
      <c r="B156" s="93" t="s">
        <v>431</v>
      </c>
      <c r="C156" s="69">
        <v>0</v>
      </c>
      <c r="D156" s="70">
        <v>0</v>
      </c>
      <c r="E156" s="70">
        <f t="shared" si="69"/>
        <v>0</v>
      </c>
      <c r="F156" s="69">
        <v>0</v>
      </c>
      <c r="G156" s="70">
        <v>0</v>
      </c>
      <c r="H156" s="70">
        <f t="shared" si="70"/>
        <v>0</v>
      </c>
    </row>
    <row r="157" spans="1:8" s="55" customFormat="1" ht="12.75">
      <c r="A157" s="72"/>
      <c r="B157" s="93" t="s">
        <v>432</v>
      </c>
      <c r="C157" s="69">
        <v>0</v>
      </c>
      <c r="D157" s="70">
        <v>0</v>
      </c>
      <c r="E157" s="70">
        <f t="shared" si="69"/>
        <v>0</v>
      </c>
      <c r="F157" s="69">
        <v>0</v>
      </c>
      <c r="G157" s="70">
        <v>0</v>
      </c>
      <c r="H157" s="70">
        <f t="shared" si="70"/>
        <v>0</v>
      </c>
    </row>
    <row r="158" spans="1:8" s="55" customFormat="1" ht="12.75">
      <c r="A158" s="72"/>
      <c r="B158" s="93" t="s">
        <v>433</v>
      </c>
      <c r="C158" s="69">
        <v>0</v>
      </c>
      <c r="D158" s="70">
        <v>0</v>
      </c>
      <c r="E158" s="70">
        <f t="shared" si="69"/>
        <v>0</v>
      </c>
      <c r="F158" s="69">
        <v>0</v>
      </c>
      <c r="G158" s="70">
        <v>0</v>
      </c>
      <c r="H158" s="70">
        <f t="shared" si="70"/>
        <v>0</v>
      </c>
    </row>
    <row r="159" spans="1:8" s="55" customFormat="1" ht="12.75">
      <c r="A159" s="72"/>
      <c r="B159" s="93" t="s">
        <v>434</v>
      </c>
      <c r="C159" s="69">
        <v>0</v>
      </c>
      <c r="D159" s="70">
        <v>0</v>
      </c>
      <c r="E159" s="70">
        <f t="shared" si="69"/>
        <v>0</v>
      </c>
      <c r="F159" s="69">
        <v>0</v>
      </c>
      <c r="G159" s="70">
        <v>0</v>
      </c>
      <c r="H159" s="70">
        <f t="shared" si="70"/>
        <v>0</v>
      </c>
    </row>
    <row r="160" spans="1:8" s="55" customFormat="1" ht="12.75">
      <c r="A160" s="72"/>
      <c r="B160" s="93"/>
      <c r="C160" s="69"/>
      <c r="D160" s="70"/>
      <c r="E160" s="70"/>
      <c r="F160" s="70"/>
      <c r="G160" s="70"/>
      <c r="H160" s="70"/>
    </row>
    <row r="161" spans="1:8" s="55" customFormat="1" ht="12.75">
      <c r="A161" s="255" t="s">
        <v>436</v>
      </c>
      <c r="B161" s="256"/>
      <c r="C161" s="65">
        <f t="shared" ref="C161:H161" si="71">C11+C86</f>
        <v>31586050</v>
      </c>
      <c r="D161" s="65">
        <f>D11+D86</f>
        <v>28240298</v>
      </c>
      <c r="E161" s="65">
        <f t="shared" si="71"/>
        <v>59826348</v>
      </c>
      <c r="F161" s="65">
        <f t="shared" si="71"/>
        <v>53986235</v>
      </c>
      <c r="G161" s="65">
        <f t="shared" si="71"/>
        <v>52596441</v>
      </c>
      <c r="H161" s="65">
        <f t="shared" si="71"/>
        <v>5840113</v>
      </c>
    </row>
    <row r="162" spans="1:8" s="55" customFormat="1" ht="12.75">
      <c r="A162" s="73"/>
      <c r="B162" s="97"/>
      <c r="C162" s="74"/>
      <c r="D162" s="75"/>
      <c r="E162" s="75"/>
      <c r="F162" s="75"/>
      <c r="G162" s="75"/>
      <c r="H162" s="75"/>
    </row>
    <row r="164" spans="1:8">
      <c r="C164" s="76" t="str">
        <f>IF(C161='5 INGRESOS'!B75,"","ERROR VS ANALITICO INGRESOS")</f>
        <v/>
      </c>
      <c r="D164" s="76"/>
      <c r="E164" s="76"/>
      <c r="F164" s="76"/>
      <c r="G164" s="76"/>
      <c r="H164" s="76"/>
    </row>
  </sheetData>
  <mergeCells count="33">
    <mergeCell ref="A1:H1"/>
    <mergeCell ref="A2:H2"/>
    <mergeCell ref="A3:H3"/>
    <mergeCell ref="A4:H4"/>
    <mergeCell ref="A5:H5"/>
    <mergeCell ref="A6:H6"/>
    <mergeCell ref="A7:H7"/>
    <mergeCell ref="C8:G8"/>
    <mergeCell ref="A11:B11"/>
    <mergeCell ref="A12:B12"/>
    <mergeCell ref="F9:F10"/>
    <mergeCell ref="G9:G10"/>
    <mergeCell ref="A20:B20"/>
    <mergeCell ref="A30:B30"/>
    <mergeCell ref="A40:B40"/>
    <mergeCell ref="A50:B50"/>
    <mergeCell ref="A60:B60"/>
    <mergeCell ref="A139:B139"/>
    <mergeCell ref="A148:B148"/>
    <mergeCell ref="A152:B152"/>
    <mergeCell ref="A161:B161"/>
    <mergeCell ref="E9:E10"/>
    <mergeCell ref="A8:B10"/>
    <mergeCell ref="A95:B95"/>
    <mergeCell ref="A105:B105"/>
    <mergeCell ref="A115:B115"/>
    <mergeCell ref="A125:B125"/>
    <mergeCell ref="A135:B135"/>
    <mergeCell ref="A64:B64"/>
    <mergeCell ref="A73:B73"/>
    <mergeCell ref="A77:B77"/>
    <mergeCell ref="A86:B86"/>
    <mergeCell ref="A87:B87"/>
  </mergeCells>
  <pageMargins left="0.78740157480314998" right="0.47244094488188998" top="0.74803149606299202" bottom="0.74803149606299202" header="0.31496062992126" footer="0.31496062992126"/>
  <pageSetup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workbookViewId="0">
      <selection activeCell="D26" sqref="D26"/>
    </sheetView>
  </sheetViews>
  <sheetFormatPr baseColWidth="10" defaultColWidth="11.42578125" defaultRowHeight="15"/>
  <cols>
    <col min="1" max="1" width="34.7109375" customWidth="1"/>
    <col min="2" max="7" width="14.7109375" customWidth="1"/>
  </cols>
  <sheetData>
    <row r="1" spans="1:9" ht="15.75">
      <c r="A1" s="202" t="str">
        <f>'6a COG'!A1:H1</f>
        <v>CUARTO INFORME TRIMESTRAL DEL GASTO PÚBLICO 2022</v>
      </c>
      <c r="B1" s="202"/>
      <c r="C1" s="202"/>
      <c r="D1" s="202"/>
      <c r="E1" s="202"/>
      <c r="F1" s="202"/>
      <c r="G1" s="202"/>
    </row>
    <row r="2" spans="1:9">
      <c r="A2" s="203" t="str">
        <f>'6a COG'!A2:H2</f>
        <v>GOBIERNO DEL ESTADO DE VERACRUZ DE IGNACIO DE LA LLAVE</v>
      </c>
      <c r="B2" s="204"/>
      <c r="C2" s="204"/>
      <c r="D2" s="204"/>
      <c r="E2" s="204"/>
      <c r="F2" s="204"/>
      <c r="G2" s="205"/>
    </row>
    <row r="3" spans="1:9">
      <c r="A3" s="206" t="str">
        <f>'6a COG'!A3:H3</f>
        <v>INSTITUTO TECNOLÓGICO SUPERIOR DE PEROTE</v>
      </c>
      <c r="B3" s="207"/>
      <c r="C3" s="207"/>
      <c r="D3" s="207"/>
      <c r="E3" s="207"/>
      <c r="F3" s="207"/>
      <c r="G3" s="208"/>
    </row>
    <row r="4" spans="1:9">
      <c r="A4" s="206" t="s">
        <v>355</v>
      </c>
      <c r="B4" s="207"/>
      <c r="C4" s="207"/>
      <c r="D4" s="207"/>
      <c r="E4" s="207"/>
      <c r="F4" s="207"/>
      <c r="G4" s="208"/>
    </row>
    <row r="5" spans="1:9">
      <c r="A5" s="206" t="s">
        <v>437</v>
      </c>
      <c r="B5" s="207"/>
      <c r="C5" s="207"/>
      <c r="D5" s="207"/>
      <c r="E5" s="207"/>
      <c r="F5" s="207"/>
      <c r="G5" s="208"/>
    </row>
    <row r="6" spans="1:9">
      <c r="A6" s="206" t="str">
        <f>'6a COG'!A6:H6</f>
        <v>Del 1 de Enero al 31 de Diciembre de 2022</v>
      </c>
      <c r="B6" s="207"/>
      <c r="C6" s="207"/>
      <c r="D6" s="207"/>
      <c r="E6" s="207"/>
      <c r="F6" s="207"/>
      <c r="G6" s="208"/>
    </row>
    <row r="7" spans="1:9">
      <c r="A7" s="187" t="str">
        <f>'6a COG'!A7:H7</f>
        <v>(Cifras en Pesos)</v>
      </c>
      <c r="B7" s="188"/>
      <c r="C7" s="188"/>
      <c r="D7" s="188"/>
      <c r="E7" s="188"/>
      <c r="F7" s="188"/>
      <c r="G7" s="189"/>
    </row>
    <row r="8" spans="1:9">
      <c r="A8" s="243" t="s">
        <v>5</v>
      </c>
      <c r="B8" s="235" t="s">
        <v>357</v>
      </c>
      <c r="C8" s="236"/>
      <c r="D8" s="236"/>
      <c r="E8" s="236"/>
      <c r="F8" s="237"/>
      <c r="G8" s="243" t="s">
        <v>438</v>
      </c>
    </row>
    <row r="9" spans="1:9">
      <c r="A9" s="254"/>
      <c r="B9" s="243" t="s">
        <v>240</v>
      </c>
      <c r="C9" s="60" t="s">
        <v>287</v>
      </c>
      <c r="D9" s="243" t="s">
        <v>288</v>
      </c>
      <c r="E9" s="243" t="s">
        <v>238</v>
      </c>
      <c r="F9" s="243" t="s">
        <v>241</v>
      </c>
      <c r="G9" s="254"/>
    </row>
    <row r="10" spans="1:9">
      <c r="A10" s="244"/>
      <c r="B10" s="244"/>
      <c r="C10" s="63" t="s">
        <v>291</v>
      </c>
      <c r="D10" s="244"/>
      <c r="E10" s="244"/>
      <c r="F10" s="244"/>
      <c r="G10" s="244"/>
    </row>
    <row r="11" spans="1:9" s="55" customFormat="1" ht="12.75">
      <c r="A11" s="83" t="s">
        <v>439</v>
      </c>
      <c r="B11" s="84">
        <f>B12</f>
        <v>31586050</v>
      </c>
      <c r="C11" s="84">
        <f t="shared" ref="C11:G11" si="0">C12</f>
        <v>28240298</v>
      </c>
      <c r="D11" s="84">
        <f t="shared" si="0"/>
        <v>59826348</v>
      </c>
      <c r="E11" s="84">
        <f t="shared" si="0"/>
        <v>53986235</v>
      </c>
      <c r="F11" s="84">
        <f t="shared" si="0"/>
        <v>52596441</v>
      </c>
      <c r="G11" s="84">
        <f t="shared" si="0"/>
        <v>5840113</v>
      </c>
    </row>
    <row r="12" spans="1:9" s="55" customFormat="1" ht="12.75">
      <c r="A12" s="85" t="s">
        <v>440</v>
      </c>
      <c r="B12" s="79">
        <v>31586050</v>
      </c>
      <c r="C12" s="79">
        <v>28240298</v>
      </c>
      <c r="D12" s="79">
        <v>59826348</v>
      </c>
      <c r="E12" s="79">
        <v>53986235</v>
      </c>
      <c r="F12" s="79">
        <v>52596441</v>
      </c>
      <c r="G12" s="79">
        <f>D12-E12</f>
        <v>5840113</v>
      </c>
      <c r="I12" s="183"/>
    </row>
    <row r="13" spans="1:9" s="55" customFormat="1" ht="12.75">
      <c r="A13" s="86" t="s">
        <v>441</v>
      </c>
      <c r="B13" s="87">
        <f>B14</f>
        <v>0</v>
      </c>
      <c r="C13" s="87">
        <f t="shared" ref="C13:G13" si="1">C14</f>
        <v>0</v>
      </c>
      <c r="D13" s="87">
        <f t="shared" si="1"/>
        <v>0</v>
      </c>
      <c r="E13" s="87">
        <f t="shared" si="1"/>
        <v>0</v>
      </c>
      <c r="F13" s="87">
        <f t="shared" si="1"/>
        <v>0</v>
      </c>
      <c r="G13" s="87">
        <f t="shared" si="1"/>
        <v>0</v>
      </c>
    </row>
    <row r="14" spans="1:9" s="55" customFormat="1" ht="12.75">
      <c r="A14" s="85" t="s">
        <v>440</v>
      </c>
      <c r="B14" s="79">
        <v>0</v>
      </c>
      <c r="C14" s="79">
        <v>0</v>
      </c>
      <c r="D14" s="79">
        <f>B14+C14</f>
        <v>0</v>
      </c>
      <c r="E14" s="79">
        <v>0</v>
      </c>
      <c r="F14" s="79">
        <v>0</v>
      </c>
      <c r="G14" s="79">
        <f>D14-E14</f>
        <v>0</v>
      </c>
    </row>
    <row r="15" spans="1:9" s="55" customFormat="1" ht="12.75">
      <c r="A15" s="88" t="s">
        <v>436</v>
      </c>
      <c r="B15" s="87">
        <f>B13+B11</f>
        <v>31586050</v>
      </c>
      <c r="C15" s="87">
        <f t="shared" ref="C15:G15" si="2">C13+C11</f>
        <v>28240298</v>
      </c>
      <c r="D15" s="87">
        <f t="shared" si="2"/>
        <v>59826348</v>
      </c>
      <c r="E15" s="87">
        <f t="shared" si="2"/>
        <v>53986235</v>
      </c>
      <c r="F15" s="87">
        <f t="shared" si="2"/>
        <v>52596441</v>
      </c>
      <c r="G15" s="87">
        <f t="shared" si="2"/>
        <v>5840113</v>
      </c>
    </row>
    <row r="16" spans="1:9" s="55" customFormat="1" ht="12.75">
      <c r="A16" s="89"/>
      <c r="B16" s="90"/>
      <c r="C16" s="90"/>
      <c r="D16" s="90"/>
      <c r="E16" s="90"/>
      <c r="F16" s="90"/>
      <c r="G16" s="90"/>
    </row>
    <row r="18" spans="2:7">
      <c r="B18" s="76" t="str">
        <f>IF(B15='5 INGRESOS'!B75,"","ERROR VS ANALITICO INGRESOS")</f>
        <v/>
      </c>
      <c r="C18" s="76"/>
      <c r="D18" s="76"/>
      <c r="E18" s="76"/>
      <c r="F18" s="76"/>
      <c r="G18" s="76"/>
    </row>
  </sheetData>
  <mergeCells count="14">
    <mergeCell ref="A1:G1"/>
    <mergeCell ref="A2:G2"/>
    <mergeCell ref="A3:G3"/>
    <mergeCell ref="A4:G4"/>
    <mergeCell ref="A5:G5"/>
    <mergeCell ref="A6:G6"/>
    <mergeCell ref="A7:G7"/>
    <mergeCell ref="B8:F8"/>
    <mergeCell ref="A8:A10"/>
    <mergeCell ref="B9:B10"/>
    <mergeCell ref="D9:D10"/>
    <mergeCell ref="E9:E10"/>
    <mergeCell ref="F9:F10"/>
    <mergeCell ref="G8:G10"/>
  </mergeCells>
  <pageMargins left="1.1200000000000001" right="0.70866141732283505" top="0.74803149606299202" bottom="0.74803149606299202" header="0.31496062992126" footer="0.31496062992126"/>
  <pageSetup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8"/>
  <sheetViews>
    <sheetView topLeftCell="A4" workbookViewId="0">
      <selection activeCell="F98" sqref="F98"/>
    </sheetView>
  </sheetViews>
  <sheetFormatPr baseColWidth="10" defaultColWidth="11.42578125" defaultRowHeight="15"/>
  <cols>
    <col min="1" max="1" width="2.140625" customWidth="1"/>
    <col min="2" max="2" width="57.140625" customWidth="1"/>
    <col min="3" max="8" width="14.7109375" customWidth="1"/>
  </cols>
  <sheetData>
    <row r="1" spans="1:8" ht="15.75">
      <c r="A1" s="202" t="str">
        <f>'6b ADMVA'!A1:G1</f>
        <v>CUARTO INFORME TRIMESTRAL DEL GASTO PÚBLICO 2022</v>
      </c>
      <c r="B1" s="202"/>
      <c r="C1" s="202"/>
      <c r="D1" s="202"/>
      <c r="E1" s="202"/>
      <c r="F1" s="202"/>
      <c r="G1" s="202"/>
      <c r="H1" s="202"/>
    </row>
    <row r="2" spans="1:8">
      <c r="A2" s="203" t="str">
        <f>'6b ADMVA'!A2:G2</f>
        <v>GOBIERNO DEL ESTADO DE VERACRUZ DE IGNACIO DE LA LLAVE</v>
      </c>
      <c r="B2" s="204"/>
      <c r="C2" s="204"/>
      <c r="D2" s="204"/>
      <c r="E2" s="204"/>
      <c r="F2" s="204"/>
      <c r="G2" s="204"/>
      <c r="H2" s="205"/>
    </row>
    <row r="3" spans="1:8">
      <c r="A3" s="206" t="str">
        <f>'6b ADMVA'!A3:G3</f>
        <v>INSTITUTO TECNOLÓGICO SUPERIOR DE PEROTE</v>
      </c>
      <c r="B3" s="207"/>
      <c r="C3" s="207"/>
      <c r="D3" s="207"/>
      <c r="E3" s="207"/>
      <c r="F3" s="207"/>
      <c r="G3" s="207"/>
      <c r="H3" s="208"/>
    </row>
    <row r="4" spans="1:8">
      <c r="A4" s="206" t="s">
        <v>355</v>
      </c>
      <c r="B4" s="207"/>
      <c r="C4" s="207"/>
      <c r="D4" s="207"/>
      <c r="E4" s="207"/>
      <c r="F4" s="207"/>
      <c r="G4" s="207"/>
      <c r="H4" s="208"/>
    </row>
    <row r="5" spans="1:8">
      <c r="A5" s="206" t="s">
        <v>442</v>
      </c>
      <c r="B5" s="207"/>
      <c r="C5" s="207"/>
      <c r="D5" s="207"/>
      <c r="E5" s="207"/>
      <c r="F5" s="207"/>
      <c r="G5" s="207"/>
      <c r="H5" s="208"/>
    </row>
    <row r="6" spans="1:8">
      <c r="A6" s="206" t="str">
        <f>'6b ADMVA'!A6:G6</f>
        <v>Del 1 de Enero al 31 de Diciembre de 2022</v>
      </c>
      <c r="B6" s="207"/>
      <c r="C6" s="207"/>
      <c r="D6" s="207"/>
      <c r="E6" s="207"/>
      <c r="F6" s="207"/>
      <c r="G6" s="207"/>
      <c r="H6" s="208"/>
    </row>
    <row r="7" spans="1:8">
      <c r="A7" s="206" t="str">
        <f>'6b ADMVA'!A7:G7</f>
        <v>(Cifras en Pesos)</v>
      </c>
      <c r="B7" s="207"/>
      <c r="C7" s="188"/>
      <c r="D7" s="188"/>
      <c r="E7" s="188"/>
      <c r="F7" s="188"/>
      <c r="G7" s="188"/>
      <c r="H7" s="189"/>
    </row>
    <row r="8" spans="1:8">
      <c r="A8" s="215" t="s">
        <v>5</v>
      </c>
      <c r="B8" s="216"/>
      <c r="C8" s="236" t="s">
        <v>357</v>
      </c>
      <c r="D8" s="236"/>
      <c r="E8" s="236"/>
      <c r="F8" s="236"/>
      <c r="G8" s="237"/>
      <c r="H8" s="243" t="s">
        <v>438</v>
      </c>
    </row>
    <row r="9" spans="1:8">
      <c r="A9" s="217"/>
      <c r="B9" s="218"/>
      <c r="C9" s="205" t="s">
        <v>240</v>
      </c>
      <c r="D9" s="58" t="s">
        <v>287</v>
      </c>
      <c r="E9" s="243" t="s">
        <v>288</v>
      </c>
      <c r="F9" s="243" t="s">
        <v>238</v>
      </c>
      <c r="G9" s="243" t="s">
        <v>241</v>
      </c>
      <c r="H9" s="254"/>
    </row>
    <row r="10" spans="1:8">
      <c r="A10" s="219"/>
      <c r="B10" s="220"/>
      <c r="C10" s="189"/>
      <c r="D10" s="59" t="s">
        <v>291</v>
      </c>
      <c r="E10" s="244"/>
      <c r="F10" s="244"/>
      <c r="G10" s="244"/>
      <c r="H10" s="244"/>
    </row>
    <row r="11" spans="1:8">
      <c r="A11" s="262"/>
      <c r="B11" s="263"/>
      <c r="C11" s="77"/>
      <c r="D11" s="77"/>
      <c r="E11" s="77"/>
      <c r="F11" s="77"/>
      <c r="G11" s="77"/>
      <c r="H11" s="77"/>
    </row>
    <row r="12" spans="1:8" s="55" customFormat="1" ht="12.75">
      <c r="A12" s="255" t="s">
        <v>443</v>
      </c>
      <c r="B12" s="256"/>
      <c r="C12" s="67">
        <f t="shared" ref="C12:H12" si="0">C13+C23+C32+C43</f>
        <v>31586050</v>
      </c>
      <c r="D12" s="67">
        <f t="shared" si="0"/>
        <v>28240298</v>
      </c>
      <c r="E12" s="67">
        <f t="shared" si="0"/>
        <v>59826348</v>
      </c>
      <c r="F12" s="67">
        <f t="shared" si="0"/>
        <v>53986235</v>
      </c>
      <c r="G12" s="67">
        <f t="shared" si="0"/>
        <v>52596441</v>
      </c>
      <c r="H12" s="67">
        <f t="shared" si="0"/>
        <v>5840113</v>
      </c>
    </row>
    <row r="13" spans="1:8" s="55" customFormat="1" ht="12.75">
      <c r="A13" s="255" t="s">
        <v>444</v>
      </c>
      <c r="B13" s="256"/>
      <c r="C13" s="67">
        <f>SUM(C14:C21)</f>
        <v>0</v>
      </c>
      <c r="D13" s="67">
        <f t="shared" ref="D13:H13" si="1">SUM(D14:D21)</f>
        <v>0</v>
      </c>
      <c r="E13" s="67">
        <f t="shared" si="1"/>
        <v>0</v>
      </c>
      <c r="F13" s="67">
        <f t="shared" si="1"/>
        <v>0</v>
      </c>
      <c r="G13" s="67">
        <f t="shared" si="1"/>
        <v>0</v>
      </c>
      <c r="H13" s="67">
        <f t="shared" si="1"/>
        <v>0</v>
      </c>
    </row>
    <row r="14" spans="1:8" s="55" customFormat="1" ht="12.75">
      <c r="A14" s="72"/>
      <c r="B14" s="78" t="s">
        <v>445</v>
      </c>
      <c r="C14" s="70">
        <v>0</v>
      </c>
      <c r="D14" s="70">
        <v>0</v>
      </c>
      <c r="E14" s="70">
        <f>D14+C14</f>
        <v>0</v>
      </c>
      <c r="F14" s="70">
        <v>0</v>
      </c>
      <c r="G14" s="70">
        <v>0</v>
      </c>
      <c r="H14" s="70">
        <f>E14-F14</f>
        <v>0</v>
      </c>
    </row>
    <row r="15" spans="1:8" s="55" customFormat="1" ht="12.75">
      <c r="A15" s="72"/>
      <c r="B15" s="78" t="s">
        <v>446</v>
      </c>
      <c r="C15" s="70">
        <v>0</v>
      </c>
      <c r="D15" s="70">
        <v>0</v>
      </c>
      <c r="E15" s="70">
        <f t="shared" ref="E15:E21" si="2">D15+C15</f>
        <v>0</v>
      </c>
      <c r="F15" s="70">
        <v>0</v>
      </c>
      <c r="G15" s="70">
        <v>0</v>
      </c>
      <c r="H15" s="70">
        <f t="shared" ref="H15:H21" si="3">E15-F15</f>
        <v>0</v>
      </c>
    </row>
    <row r="16" spans="1:8" s="55" customFormat="1" ht="12.75">
      <c r="A16" s="72"/>
      <c r="B16" s="78" t="s">
        <v>447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f t="shared" si="3"/>
        <v>0</v>
      </c>
    </row>
    <row r="17" spans="1:8" s="55" customFormat="1" ht="12.75">
      <c r="A17" s="72"/>
      <c r="B17" s="78" t="s">
        <v>448</v>
      </c>
      <c r="C17" s="70">
        <v>0</v>
      </c>
      <c r="D17" s="70">
        <v>0</v>
      </c>
      <c r="E17" s="70">
        <f t="shared" si="2"/>
        <v>0</v>
      </c>
      <c r="F17" s="70">
        <v>0</v>
      </c>
      <c r="G17" s="70">
        <v>0</v>
      </c>
      <c r="H17" s="70">
        <f t="shared" si="3"/>
        <v>0</v>
      </c>
    </row>
    <row r="18" spans="1:8" s="55" customFormat="1" ht="12.75">
      <c r="A18" s="72"/>
      <c r="B18" s="78" t="s">
        <v>449</v>
      </c>
      <c r="C18" s="70">
        <v>0</v>
      </c>
      <c r="D18" s="70">
        <v>0</v>
      </c>
      <c r="E18" s="70">
        <f t="shared" si="2"/>
        <v>0</v>
      </c>
      <c r="F18" s="70">
        <v>0</v>
      </c>
      <c r="G18" s="70">
        <v>0</v>
      </c>
      <c r="H18" s="70">
        <f t="shared" si="3"/>
        <v>0</v>
      </c>
    </row>
    <row r="19" spans="1:8" s="55" customFormat="1" ht="12.75">
      <c r="A19" s="72"/>
      <c r="B19" s="78" t="s">
        <v>450</v>
      </c>
      <c r="C19" s="70">
        <v>0</v>
      </c>
      <c r="D19" s="70">
        <v>0</v>
      </c>
      <c r="E19" s="70">
        <f t="shared" si="2"/>
        <v>0</v>
      </c>
      <c r="F19" s="70">
        <v>0</v>
      </c>
      <c r="G19" s="70">
        <v>0</v>
      </c>
      <c r="H19" s="70">
        <f t="shared" si="3"/>
        <v>0</v>
      </c>
    </row>
    <row r="20" spans="1:8" s="55" customFormat="1" ht="12.75">
      <c r="A20" s="72"/>
      <c r="B20" s="78" t="s">
        <v>451</v>
      </c>
      <c r="C20" s="70">
        <v>0</v>
      </c>
      <c r="D20" s="70">
        <v>0</v>
      </c>
      <c r="E20" s="70">
        <f t="shared" si="2"/>
        <v>0</v>
      </c>
      <c r="F20" s="70">
        <v>0</v>
      </c>
      <c r="G20" s="70">
        <v>0</v>
      </c>
      <c r="H20" s="70">
        <f t="shared" si="3"/>
        <v>0</v>
      </c>
    </row>
    <row r="21" spans="1:8" s="55" customFormat="1" ht="12.75">
      <c r="A21" s="72"/>
      <c r="B21" s="78" t="s">
        <v>452</v>
      </c>
      <c r="C21" s="70">
        <v>0</v>
      </c>
      <c r="D21" s="70">
        <v>0</v>
      </c>
      <c r="E21" s="70">
        <f t="shared" si="2"/>
        <v>0</v>
      </c>
      <c r="F21" s="70">
        <v>0</v>
      </c>
      <c r="G21" s="70">
        <v>0</v>
      </c>
      <c r="H21" s="70">
        <f t="shared" si="3"/>
        <v>0</v>
      </c>
    </row>
    <row r="22" spans="1:8" s="55" customFormat="1" ht="12.75">
      <c r="A22" s="72"/>
      <c r="B22" s="78"/>
      <c r="C22" s="70"/>
      <c r="D22" s="70"/>
      <c r="E22" s="70"/>
      <c r="F22" s="70"/>
      <c r="G22" s="70"/>
      <c r="H22" s="70"/>
    </row>
    <row r="23" spans="1:8" s="55" customFormat="1" ht="12.75">
      <c r="A23" s="255" t="s">
        <v>453</v>
      </c>
      <c r="B23" s="256"/>
      <c r="C23" s="67">
        <f t="shared" ref="C23:H23" si="4">SUM(C24:C30)</f>
        <v>31586050</v>
      </c>
      <c r="D23" s="67">
        <f t="shared" si="4"/>
        <v>28240298</v>
      </c>
      <c r="E23" s="67">
        <f t="shared" si="4"/>
        <v>59826348</v>
      </c>
      <c r="F23" s="67">
        <f t="shared" si="4"/>
        <v>53986235</v>
      </c>
      <c r="G23" s="67">
        <f t="shared" si="4"/>
        <v>52596441</v>
      </c>
      <c r="H23" s="67">
        <f t="shared" si="4"/>
        <v>5840113</v>
      </c>
    </row>
    <row r="24" spans="1:8" s="55" customFormat="1" ht="12.75">
      <c r="A24" s="72"/>
      <c r="B24" s="78" t="s">
        <v>454</v>
      </c>
      <c r="C24" s="70">
        <v>0</v>
      </c>
      <c r="D24" s="70">
        <v>0</v>
      </c>
      <c r="E24" s="70">
        <f>D24+C24</f>
        <v>0</v>
      </c>
      <c r="F24" s="70">
        <v>0</v>
      </c>
      <c r="G24" s="70">
        <v>0</v>
      </c>
      <c r="H24" s="70">
        <f>E24-F24</f>
        <v>0</v>
      </c>
    </row>
    <row r="25" spans="1:8" s="55" customFormat="1" ht="12.75">
      <c r="A25" s="72"/>
      <c r="B25" s="78" t="s">
        <v>455</v>
      </c>
      <c r="C25" s="70">
        <v>0</v>
      </c>
      <c r="D25" s="70">
        <v>0</v>
      </c>
      <c r="E25" s="70">
        <f t="shared" ref="E25:E26" si="5">D25+C25</f>
        <v>0</v>
      </c>
      <c r="F25" s="70">
        <v>0</v>
      </c>
      <c r="G25" s="70">
        <v>0</v>
      </c>
      <c r="H25" s="70">
        <f t="shared" ref="H25:H28" si="6">E25-F25</f>
        <v>0</v>
      </c>
    </row>
    <row r="26" spans="1:8" s="55" customFormat="1" ht="12.75">
      <c r="A26" s="72"/>
      <c r="B26" s="78" t="s">
        <v>456</v>
      </c>
      <c r="C26" s="70">
        <v>0</v>
      </c>
      <c r="D26" s="70">
        <v>0</v>
      </c>
      <c r="E26" s="70">
        <f t="shared" si="5"/>
        <v>0</v>
      </c>
      <c r="F26" s="70">
        <v>0</v>
      </c>
      <c r="G26" s="70">
        <v>0</v>
      </c>
      <c r="H26" s="70">
        <f t="shared" si="6"/>
        <v>0</v>
      </c>
    </row>
    <row r="27" spans="1:8" s="55" customFormat="1" ht="12.75">
      <c r="A27" s="72"/>
      <c r="B27" s="78" t="s">
        <v>457</v>
      </c>
      <c r="C27" s="70">
        <v>0</v>
      </c>
      <c r="D27" s="70">
        <v>0</v>
      </c>
      <c r="E27" s="69">
        <f>C27+D27</f>
        <v>0</v>
      </c>
      <c r="F27" s="70">
        <v>0</v>
      </c>
      <c r="G27" s="70">
        <v>0</v>
      </c>
      <c r="H27" s="69">
        <f t="shared" si="6"/>
        <v>0</v>
      </c>
    </row>
    <row r="28" spans="1:8" s="55" customFormat="1" ht="12.75">
      <c r="A28" s="72"/>
      <c r="B28" s="78" t="s">
        <v>458</v>
      </c>
      <c r="C28" s="79">
        <v>31586050</v>
      </c>
      <c r="D28" s="70">
        <v>28240298</v>
      </c>
      <c r="E28" s="70">
        <v>59826348</v>
      </c>
      <c r="F28" s="70">
        <v>53986235</v>
      </c>
      <c r="G28" s="70">
        <v>52596441</v>
      </c>
      <c r="H28" s="70">
        <f t="shared" si="6"/>
        <v>5840113</v>
      </c>
    </row>
    <row r="29" spans="1:8" s="55" customFormat="1" ht="12.75">
      <c r="A29" s="72"/>
      <c r="B29" s="78" t="s">
        <v>459</v>
      </c>
      <c r="C29" s="70">
        <v>0</v>
      </c>
      <c r="D29" s="70">
        <v>0</v>
      </c>
      <c r="E29" s="70">
        <f t="shared" ref="E29:E30" si="7">D29+C29</f>
        <v>0</v>
      </c>
      <c r="F29" s="70">
        <v>0</v>
      </c>
      <c r="G29" s="70">
        <v>0</v>
      </c>
      <c r="H29" s="70">
        <f t="shared" ref="H29:H30" si="8">E29-F29</f>
        <v>0</v>
      </c>
    </row>
    <row r="30" spans="1:8" s="55" customFormat="1" ht="12.75">
      <c r="A30" s="72"/>
      <c r="B30" s="78" t="s">
        <v>460</v>
      </c>
      <c r="C30" s="70">
        <v>0</v>
      </c>
      <c r="D30" s="70">
        <v>0</v>
      </c>
      <c r="E30" s="70">
        <f t="shared" si="7"/>
        <v>0</v>
      </c>
      <c r="F30" s="70">
        <v>0</v>
      </c>
      <c r="G30" s="70">
        <v>0</v>
      </c>
      <c r="H30" s="70">
        <f t="shared" si="8"/>
        <v>0</v>
      </c>
    </row>
    <row r="31" spans="1:8" s="55" customFormat="1" ht="12.75">
      <c r="A31" s="72"/>
      <c r="B31" s="78"/>
      <c r="C31" s="70"/>
      <c r="D31" s="70"/>
      <c r="E31" s="70"/>
      <c r="F31" s="70"/>
      <c r="G31" s="70"/>
      <c r="H31" s="70"/>
    </row>
    <row r="32" spans="1:8" s="55" customFormat="1" ht="12.75">
      <c r="A32" s="255" t="s">
        <v>461</v>
      </c>
      <c r="B32" s="256"/>
      <c r="C32" s="65">
        <f>SUM(C33:C41)</f>
        <v>0</v>
      </c>
      <c r="D32" s="65">
        <f t="shared" ref="D32:H32" si="9">SUM(D33:D41)</f>
        <v>0</v>
      </c>
      <c r="E32" s="65">
        <f t="shared" si="9"/>
        <v>0</v>
      </c>
      <c r="F32" s="65">
        <f t="shared" si="9"/>
        <v>0</v>
      </c>
      <c r="G32" s="65">
        <f t="shared" si="9"/>
        <v>0</v>
      </c>
      <c r="H32" s="65">
        <f t="shared" si="9"/>
        <v>0</v>
      </c>
    </row>
    <row r="33" spans="1:8" s="55" customFormat="1" ht="12.75">
      <c r="A33" s="72"/>
      <c r="B33" s="78" t="s">
        <v>462</v>
      </c>
      <c r="C33" s="70">
        <v>0</v>
      </c>
      <c r="D33" s="70">
        <v>0</v>
      </c>
      <c r="E33" s="69">
        <f>C33+D33</f>
        <v>0</v>
      </c>
      <c r="F33" s="70">
        <v>0</v>
      </c>
      <c r="G33" s="70">
        <v>0</v>
      </c>
      <c r="H33" s="69">
        <f>E33-F33</f>
        <v>0</v>
      </c>
    </row>
    <row r="34" spans="1:8" s="55" customFormat="1" ht="12.75">
      <c r="A34" s="72"/>
      <c r="B34" s="78" t="s">
        <v>463</v>
      </c>
      <c r="C34" s="70">
        <v>0</v>
      </c>
      <c r="D34" s="70">
        <v>0</v>
      </c>
      <c r="E34" s="80">
        <f t="shared" ref="E34:E41" si="10">C34+D34</f>
        <v>0</v>
      </c>
      <c r="F34" s="70">
        <v>0</v>
      </c>
      <c r="G34" s="70">
        <v>0</v>
      </c>
      <c r="H34" s="69">
        <f t="shared" ref="H34:H41" si="11">E34-F34</f>
        <v>0</v>
      </c>
    </row>
    <row r="35" spans="1:8" s="55" customFormat="1" ht="12.75">
      <c r="A35" s="72"/>
      <c r="B35" s="78" t="s">
        <v>464</v>
      </c>
      <c r="C35" s="70">
        <v>0</v>
      </c>
      <c r="D35" s="70">
        <v>0</v>
      </c>
      <c r="E35" s="80">
        <f t="shared" si="10"/>
        <v>0</v>
      </c>
      <c r="F35" s="70">
        <v>0</v>
      </c>
      <c r="G35" s="70">
        <v>0</v>
      </c>
      <c r="H35" s="69">
        <f t="shared" si="11"/>
        <v>0</v>
      </c>
    </row>
    <row r="36" spans="1:8" s="55" customFormat="1" ht="12.75">
      <c r="A36" s="72"/>
      <c r="B36" s="78" t="s">
        <v>465</v>
      </c>
      <c r="C36" s="70">
        <v>0</v>
      </c>
      <c r="D36" s="70">
        <v>0</v>
      </c>
      <c r="E36" s="80">
        <f t="shared" si="10"/>
        <v>0</v>
      </c>
      <c r="F36" s="70">
        <v>0</v>
      </c>
      <c r="G36" s="70">
        <v>0</v>
      </c>
      <c r="H36" s="69">
        <f t="shared" si="11"/>
        <v>0</v>
      </c>
    </row>
    <row r="37" spans="1:8" s="55" customFormat="1" ht="12.75">
      <c r="A37" s="72"/>
      <c r="B37" s="78" t="s">
        <v>466</v>
      </c>
      <c r="C37" s="70">
        <v>0</v>
      </c>
      <c r="D37" s="70">
        <v>0</v>
      </c>
      <c r="E37" s="80">
        <f t="shared" si="10"/>
        <v>0</v>
      </c>
      <c r="F37" s="70">
        <v>0</v>
      </c>
      <c r="G37" s="70">
        <v>0</v>
      </c>
      <c r="H37" s="69">
        <f t="shared" si="11"/>
        <v>0</v>
      </c>
    </row>
    <row r="38" spans="1:8" s="55" customFormat="1" ht="12.75">
      <c r="A38" s="72"/>
      <c r="B38" s="78" t="s">
        <v>467</v>
      </c>
      <c r="C38" s="70">
        <v>0</v>
      </c>
      <c r="D38" s="70">
        <v>0</v>
      </c>
      <c r="E38" s="80">
        <f t="shared" si="10"/>
        <v>0</v>
      </c>
      <c r="F38" s="70">
        <v>0</v>
      </c>
      <c r="G38" s="70">
        <v>0</v>
      </c>
      <c r="H38" s="69">
        <f t="shared" si="11"/>
        <v>0</v>
      </c>
    </row>
    <row r="39" spans="1:8" s="55" customFormat="1" ht="12.75">
      <c r="A39" s="72"/>
      <c r="B39" s="78" t="s">
        <v>468</v>
      </c>
      <c r="C39" s="70">
        <v>0</v>
      </c>
      <c r="D39" s="70">
        <v>0</v>
      </c>
      <c r="E39" s="80">
        <f t="shared" si="10"/>
        <v>0</v>
      </c>
      <c r="F39" s="70">
        <v>0</v>
      </c>
      <c r="G39" s="70">
        <v>0</v>
      </c>
      <c r="H39" s="69">
        <f t="shared" si="11"/>
        <v>0</v>
      </c>
    </row>
    <row r="40" spans="1:8" s="55" customFormat="1" ht="12.75">
      <c r="A40" s="72"/>
      <c r="B40" s="78" t="s">
        <v>469</v>
      </c>
      <c r="C40" s="70">
        <v>0</v>
      </c>
      <c r="D40" s="70">
        <v>0</v>
      </c>
      <c r="E40" s="80">
        <f t="shared" si="10"/>
        <v>0</v>
      </c>
      <c r="F40" s="70">
        <v>0</v>
      </c>
      <c r="G40" s="70">
        <v>0</v>
      </c>
      <c r="H40" s="69">
        <f t="shared" si="11"/>
        <v>0</v>
      </c>
    </row>
    <row r="41" spans="1:8" s="55" customFormat="1" ht="12.75">
      <c r="A41" s="72"/>
      <c r="B41" s="78" t="s">
        <v>470</v>
      </c>
      <c r="C41" s="70">
        <v>0</v>
      </c>
      <c r="D41" s="70">
        <v>0</v>
      </c>
      <c r="E41" s="80">
        <f t="shared" si="10"/>
        <v>0</v>
      </c>
      <c r="F41" s="70">
        <v>0</v>
      </c>
      <c r="G41" s="70">
        <v>0</v>
      </c>
      <c r="H41" s="69">
        <f t="shared" si="11"/>
        <v>0</v>
      </c>
    </row>
    <row r="42" spans="1:8" s="55" customFormat="1" ht="12.75">
      <c r="A42" s="72"/>
      <c r="B42" s="78"/>
      <c r="C42" s="70"/>
      <c r="D42" s="70"/>
      <c r="E42" s="70"/>
      <c r="F42" s="70"/>
      <c r="G42" s="70"/>
      <c r="H42" s="70"/>
    </row>
    <row r="43" spans="1:8" s="55" customFormat="1" ht="12.75">
      <c r="A43" s="255" t="s">
        <v>471</v>
      </c>
      <c r="B43" s="256"/>
      <c r="C43" s="65">
        <f>SUM(C44:C47)</f>
        <v>0</v>
      </c>
      <c r="D43" s="65">
        <f t="shared" ref="D43:H43" si="12">SUM(D44:D47)</f>
        <v>0</v>
      </c>
      <c r="E43" s="65">
        <f t="shared" si="12"/>
        <v>0</v>
      </c>
      <c r="F43" s="65">
        <f t="shared" si="12"/>
        <v>0</v>
      </c>
      <c r="G43" s="65">
        <f t="shared" si="12"/>
        <v>0</v>
      </c>
      <c r="H43" s="65">
        <f t="shared" si="12"/>
        <v>0</v>
      </c>
    </row>
    <row r="44" spans="1:8" s="55" customFormat="1" ht="12.75">
      <c r="A44" s="72"/>
      <c r="B44" s="78" t="s">
        <v>472</v>
      </c>
      <c r="C44" s="70">
        <v>0</v>
      </c>
      <c r="D44" s="70">
        <v>0</v>
      </c>
      <c r="E44" s="69">
        <f>D44+C44</f>
        <v>0</v>
      </c>
      <c r="F44" s="70">
        <v>0</v>
      </c>
      <c r="G44" s="70">
        <v>0</v>
      </c>
      <c r="H44" s="69">
        <f>E44-F44</f>
        <v>0</v>
      </c>
    </row>
    <row r="45" spans="1:8" s="55" customFormat="1" ht="25.5">
      <c r="A45" s="72"/>
      <c r="B45" s="81" t="s">
        <v>473</v>
      </c>
      <c r="C45" s="70">
        <v>0</v>
      </c>
      <c r="D45" s="70">
        <v>0</v>
      </c>
      <c r="E45" s="69">
        <f>C45+D45</f>
        <v>0</v>
      </c>
      <c r="F45" s="70">
        <v>0</v>
      </c>
      <c r="G45" s="70">
        <v>0</v>
      </c>
      <c r="H45" s="69">
        <f>E45-F45</f>
        <v>0</v>
      </c>
    </row>
    <row r="46" spans="1:8" s="55" customFormat="1" ht="12.75">
      <c r="A46" s="72"/>
      <c r="B46" s="78" t="s">
        <v>474</v>
      </c>
      <c r="C46" s="70">
        <v>0</v>
      </c>
      <c r="D46" s="70">
        <v>0</v>
      </c>
      <c r="E46" s="70">
        <f>C46+D46</f>
        <v>0</v>
      </c>
      <c r="F46" s="70">
        <v>0</v>
      </c>
      <c r="G46" s="70">
        <v>0</v>
      </c>
      <c r="H46" s="70">
        <f>E46-F46</f>
        <v>0</v>
      </c>
    </row>
    <row r="47" spans="1:8" s="55" customFormat="1" ht="12.75">
      <c r="A47" s="72"/>
      <c r="B47" s="78" t="s">
        <v>475</v>
      </c>
      <c r="C47" s="70">
        <v>0</v>
      </c>
      <c r="D47" s="70">
        <v>0</v>
      </c>
      <c r="E47" s="70">
        <f>C47+D47</f>
        <v>0</v>
      </c>
      <c r="F47" s="70">
        <v>0</v>
      </c>
      <c r="G47" s="70">
        <v>0</v>
      </c>
      <c r="H47" s="70">
        <f>E47-F47</f>
        <v>0</v>
      </c>
    </row>
    <row r="48" spans="1:8" s="55" customFormat="1" ht="12.75">
      <c r="A48" s="72"/>
      <c r="B48" s="78"/>
      <c r="C48" s="70"/>
      <c r="D48" s="70"/>
      <c r="E48" s="70"/>
      <c r="F48" s="70"/>
      <c r="G48" s="70"/>
      <c r="H48" s="70"/>
    </row>
    <row r="49" spans="1:8" s="55" customFormat="1" ht="12.75">
      <c r="A49" s="255" t="s">
        <v>476</v>
      </c>
      <c r="B49" s="256"/>
      <c r="C49" s="67">
        <f t="shared" ref="C49:H49" si="13">C50+C60+C69+C80</f>
        <v>0</v>
      </c>
      <c r="D49" s="67">
        <f t="shared" si="13"/>
        <v>0</v>
      </c>
      <c r="E49" s="67">
        <f t="shared" si="13"/>
        <v>0</v>
      </c>
      <c r="F49" s="67">
        <f t="shared" si="13"/>
        <v>0</v>
      </c>
      <c r="G49" s="67">
        <f t="shared" si="13"/>
        <v>0</v>
      </c>
      <c r="H49" s="67">
        <f t="shared" si="13"/>
        <v>0</v>
      </c>
    </row>
    <row r="50" spans="1:8" s="55" customFormat="1" ht="12.75">
      <c r="A50" s="255" t="s">
        <v>444</v>
      </c>
      <c r="B50" s="256"/>
      <c r="C50" s="67">
        <f>SUM(C51:C58)</f>
        <v>0</v>
      </c>
      <c r="D50" s="67">
        <f t="shared" ref="D50:H50" si="14">SUM(D51:D58)</f>
        <v>0</v>
      </c>
      <c r="E50" s="67">
        <f t="shared" si="14"/>
        <v>0</v>
      </c>
      <c r="F50" s="67">
        <f t="shared" si="14"/>
        <v>0</v>
      </c>
      <c r="G50" s="67">
        <f t="shared" si="14"/>
        <v>0</v>
      </c>
      <c r="H50" s="67">
        <f t="shared" si="14"/>
        <v>0</v>
      </c>
    </row>
    <row r="51" spans="1:8" s="55" customFormat="1" ht="12.75">
      <c r="A51" s="72"/>
      <c r="B51" s="78" t="s">
        <v>445</v>
      </c>
      <c r="C51" s="70">
        <v>0</v>
      </c>
      <c r="D51" s="70">
        <v>0</v>
      </c>
      <c r="E51" s="70">
        <f>D51+C51</f>
        <v>0</v>
      </c>
      <c r="F51" s="70">
        <v>0</v>
      </c>
      <c r="G51" s="70">
        <v>0</v>
      </c>
      <c r="H51" s="70">
        <f>E51-F51</f>
        <v>0</v>
      </c>
    </row>
    <row r="52" spans="1:8" s="55" customFormat="1" ht="12.75">
      <c r="A52" s="72"/>
      <c r="B52" s="78" t="s">
        <v>446</v>
      </c>
      <c r="C52" s="70">
        <v>0</v>
      </c>
      <c r="D52" s="70">
        <v>0</v>
      </c>
      <c r="E52" s="70">
        <f t="shared" ref="E52:E58" si="15">D52+C52</f>
        <v>0</v>
      </c>
      <c r="F52" s="70">
        <v>0</v>
      </c>
      <c r="G52" s="70">
        <v>0</v>
      </c>
      <c r="H52" s="70">
        <f t="shared" ref="H52:H58" si="16">E52-F52</f>
        <v>0</v>
      </c>
    </row>
    <row r="53" spans="1:8" s="55" customFormat="1" ht="12.75">
      <c r="A53" s="72"/>
      <c r="B53" s="78" t="s">
        <v>447</v>
      </c>
      <c r="C53" s="70">
        <v>0</v>
      </c>
      <c r="D53" s="70">
        <v>0</v>
      </c>
      <c r="E53" s="70">
        <f t="shared" si="15"/>
        <v>0</v>
      </c>
      <c r="F53" s="70">
        <v>0</v>
      </c>
      <c r="G53" s="70">
        <v>0</v>
      </c>
      <c r="H53" s="70">
        <f t="shared" si="16"/>
        <v>0</v>
      </c>
    </row>
    <row r="54" spans="1:8" s="55" customFormat="1" ht="12.75">
      <c r="A54" s="72"/>
      <c r="B54" s="78" t="s">
        <v>448</v>
      </c>
      <c r="C54" s="70">
        <v>0</v>
      </c>
      <c r="D54" s="70">
        <v>0</v>
      </c>
      <c r="E54" s="70">
        <f t="shared" si="15"/>
        <v>0</v>
      </c>
      <c r="F54" s="70">
        <v>0</v>
      </c>
      <c r="G54" s="70">
        <v>0</v>
      </c>
      <c r="H54" s="70">
        <f t="shared" si="16"/>
        <v>0</v>
      </c>
    </row>
    <row r="55" spans="1:8" s="55" customFormat="1" ht="12.75">
      <c r="A55" s="72"/>
      <c r="B55" s="78" t="s">
        <v>449</v>
      </c>
      <c r="C55" s="70">
        <v>0</v>
      </c>
      <c r="D55" s="70">
        <v>0</v>
      </c>
      <c r="E55" s="70">
        <f t="shared" si="15"/>
        <v>0</v>
      </c>
      <c r="F55" s="70">
        <v>0</v>
      </c>
      <c r="G55" s="70">
        <v>0</v>
      </c>
      <c r="H55" s="70">
        <f t="shared" si="16"/>
        <v>0</v>
      </c>
    </row>
    <row r="56" spans="1:8" s="55" customFormat="1" ht="12.75">
      <c r="A56" s="72"/>
      <c r="B56" s="78" t="s">
        <v>450</v>
      </c>
      <c r="C56" s="70">
        <v>0</v>
      </c>
      <c r="D56" s="70">
        <v>0</v>
      </c>
      <c r="E56" s="70">
        <f t="shared" si="15"/>
        <v>0</v>
      </c>
      <c r="F56" s="70">
        <v>0</v>
      </c>
      <c r="G56" s="70">
        <v>0</v>
      </c>
      <c r="H56" s="70">
        <f t="shared" si="16"/>
        <v>0</v>
      </c>
    </row>
    <row r="57" spans="1:8" s="55" customFormat="1" ht="12.75">
      <c r="A57" s="72"/>
      <c r="B57" s="78" t="s">
        <v>451</v>
      </c>
      <c r="C57" s="70">
        <v>0</v>
      </c>
      <c r="D57" s="70">
        <v>0</v>
      </c>
      <c r="E57" s="70">
        <f t="shared" si="15"/>
        <v>0</v>
      </c>
      <c r="F57" s="70">
        <v>0</v>
      </c>
      <c r="G57" s="70">
        <v>0</v>
      </c>
      <c r="H57" s="70">
        <f t="shared" si="16"/>
        <v>0</v>
      </c>
    </row>
    <row r="58" spans="1:8" s="55" customFormat="1" ht="12.75">
      <c r="A58" s="72"/>
      <c r="B58" s="78" t="s">
        <v>452</v>
      </c>
      <c r="C58" s="70">
        <v>0</v>
      </c>
      <c r="D58" s="70">
        <v>0</v>
      </c>
      <c r="E58" s="70">
        <f t="shared" si="15"/>
        <v>0</v>
      </c>
      <c r="F58" s="70">
        <v>0</v>
      </c>
      <c r="G58" s="70">
        <v>0</v>
      </c>
      <c r="H58" s="70">
        <f t="shared" si="16"/>
        <v>0</v>
      </c>
    </row>
    <row r="59" spans="1:8" s="55" customFormat="1" ht="12.75">
      <c r="A59" s="72"/>
      <c r="B59" s="78"/>
      <c r="C59" s="70"/>
      <c r="D59" s="70"/>
      <c r="E59" s="70"/>
      <c r="F59" s="70"/>
      <c r="G59" s="70"/>
      <c r="H59" s="70"/>
    </row>
    <row r="60" spans="1:8" s="55" customFormat="1" ht="12.75">
      <c r="A60" s="255" t="s">
        <v>453</v>
      </c>
      <c r="B60" s="256"/>
      <c r="C60" s="67">
        <f t="shared" ref="C60:H60" si="17">SUM(C61:C67)</f>
        <v>0</v>
      </c>
      <c r="D60" s="67">
        <f t="shared" si="17"/>
        <v>0</v>
      </c>
      <c r="E60" s="67">
        <f t="shared" si="17"/>
        <v>0</v>
      </c>
      <c r="F60" s="67">
        <f t="shared" si="17"/>
        <v>0</v>
      </c>
      <c r="G60" s="67">
        <f t="shared" si="17"/>
        <v>0</v>
      </c>
      <c r="H60" s="67">
        <f t="shared" si="17"/>
        <v>0</v>
      </c>
    </row>
    <row r="61" spans="1:8" s="55" customFormat="1" ht="12.75">
      <c r="A61" s="72"/>
      <c r="B61" s="78" t="s">
        <v>454</v>
      </c>
      <c r="C61" s="70">
        <v>0</v>
      </c>
      <c r="D61" s="70">
        <v>0</v>
      </c>
      <c r="E61" s="70">
        <f>D61+C61</f>
        <v>0</v>
      </c>
      <c r="F61" s="70">
        <v>0</v>
      </c>
      <c r="G61" s="70">
        <v>0</v>
      </c>
      <c r="H61" s="70">
        <f>E61-F61</f>
        <v>0</v>
      </c>
    </row>
    <row r="62" spans="1:8" s="55" customFormat="1" ht="12.75">
      <c r="A62" s="72"/>
      <c r="B62" s="78" t="s">
        <v>455</v>
      </c>
      <c r="C62" s="70">
        <v>0</v>
      </c>
      <c r="D62" s="70">
        <v>0</v>
      </c>
      <c r="E62" s="70">
        <f t="shared" ref="E62:E63" si="18">D62+C62</f>
        <v>0</v>
      </c>
      <c r="F62" s="70">
        <v>0</v>
      </c>
      <c r="G62" s="70">
        <v>0</v>
      </c>
      <c r="H62" s="70">
        <f t="shared" ref="H62:H65" si="19">E62-F62</f>
        <v>0</v>
      </c>
    </row>
    <row r="63" spans="1:8" s="55" customFormat="1" ht="12.75">
      <c r="A63" s="72"/>
      <c r="B63" s="78" t="s">
        <v>456</v>
      </c>
      <c r="C63" s="70">
        <v>0</v>
      </c>
      <c r="D63" s="70">
        <v>0</v>
      </c>
      <c r="E63" s="70">
        <f t="shared" si="18"/>
        <v>0</v>
      </c>
      <c r="F63" s="70">
        <v>0</v>
      </c>
      <c r="G63" s="70">
        <v>0</v>
      </c>
      <c r="H63" s="70">
        <f t="shared" si="19"/>
        <v>0</v>
      </c>
    </row>
    <row r="64" spans="1:8" s="55" customFormat="1" ht="12.75">
      <c r="A64" s="72"/>
      <c r="B64" s="78" t="s">
        <v>457</v>
      </c>
      <c r="C64" s="70">
        <v>0</v>
      </c>
      <c r="D64" s="70">
        <v>0</v>
      </c>
      <c r="E64" s="69">
        <f>C64+D64</f>
        <v>0</v>
      </c>
      <c r="F64" s="70">
        <v>0</v>
      </c>
      <c r="G64" s="70">
        <v>0</v>
      </c>
      <c r="H64" s="69">
        <f t="shared" si="19"/>
        <v>0</v>
      </c>
    </row>
    <row r="65" spans="1:8" s="55" customFormat="1" ht="12.75">
      <c r="A65" s="72"/>
      <c r="B65" s="78" t="s">
        <v>458</v>
      </c>
      <c r="C65" s="70">
        <v>0</v>
      </c>
      <c r="D65" s="70">
        <v>0</v>
      </c>
      <c r="E65" s="70">
        <f>D65+C65</f>
        <v>0</v>
      </c>
      <c r="F65" s="70">
        <v>0</v>
      </c>
      <c r="G65" s="70">
        <v>0</v>
      </c>
      <c r="H65" s="70">
        <f t="shared" si="19"/>
        <v>0</v>
      </c>
    </row>
    <row r="66" spans="1:8" s="55" customFormat="1" ht="12.75">
      <c r="A66" s="72"/>
      <c r="B66" s="78" t="s">
        <v>459</v>
      </c>
      <c r="C66" s="70">
        <v>0</v>
      </c>
      <c r="D66" s="70">
        <v>0</v>
      </c>
      <c r="E66" s="70">
        <f t="shared" ref="E66:E67" si="20">D66+C66</f>
        <v>0</v>
      </c>
      <c r="F66" s="70">
        <v>0</v>
      </c>
      <c r="G66" s="70">
        <v>0</v>
      </c>
      <c r="H66" s="70">
        <f t="shared" ref="H66:H67" si="21">E66-F66</f>
        <v>0</v>
      </c>
    </row>
    <row r="67" spans="1:8" s="55" customFormat="1" ht="12.75">
      <c r="A67" s="72"/>
      <c r="B67" s="78" t="s">
        <v>460</v>
      </c>
      <c r="C67" s="70">
        <v>0</v>
      </c>
      <c r="D67" s="70">
        <v>0</v>
      </c>
      <c r="E67" s="70">
        <f t="shared" si="20"/>
        <v>0</v>
      </c>
      <c r="F67" s="70">
        <v>0</v>
      </c>
      <c r="G67" s="70">
        <v>0</v>
      </c>
      <c r="H67" s="70">
        <f t="shared" si="21"/>
        <v>0</v>
      </c>
    </row>
    <row r="68" spans="1:8" s="55" customFormat="1" ht="12.75">
      <c r="A68" s="72"/>
      <c r="B68" s="78"/>
      <c r="C68" s="70"/>
      <c r="D68" s="70"/>
      <c r="E68" s="70"/>
      <c r="F68" s="70"/>
      <c r="G68" s="70"/>
      <c r="H68" s="70"/>
    </row>
    <row r="69" spans="1:8" s="55" customFormat="1" ht="12.75">
      <c r="A69" s="255" t="s">
        <v>461</v>
      </c>
      <c r="B69" s="256"/>
      <c r="C69" s="65">
        <f t="shared" ref="C69:H69" si="22">SUM(C70:C78)</f>
        <v>0</v>
      </c>
      <c r="D69" s="65">
        <f t="shared" si="22"/>
        <v>0</v>
      </c>
      <c r="E69" s="65">
        <f t="shared" si="22"/>
        <v>0</v>
      </c>
      <c r="F69" s="65">
        <f t="shared" si="22"/>
        <v>0</v>
      </c>
      <c r="G69" s="65">
        <f t="shared" si="22"/>
        <v>0</v>
      </c>
      <c r="H69" s="65">
        <f t="shared" si="22"/>
        <v>0</v>
      </c>
    </row>
    <row r="70" spans="1:8" s="55" customFormat="1" ht="12.75">
      <c r="A70" s="72"/>
      <c r="B70" s="78" t="s">
        <v>462</v>
      </c>
      <c r="C70" s="70">
        <v>0</v>
      </c>
      <c r="D70" s="70">
        <v>0</v>
      </c>
      <c r="E70" s="69">
        <f>C70+D70</f>
        <v>0</v>
      </c>
      <c r="F70" s="70">
        <v>0</v>
      </c>
      <c r="G70" s="70">
        <v>0</v>
      </c>
      <c r="H70" s="69">
        <f>E70-F70</f>
        <v>0</v>
      </c>
    </row>
    <row r="71" spans="1:8" s="55" customFormat="1" ht="12.75">
      <c r="A71" s="72"/>
      <c r="B71" s="78" t="s">
        <v>463</v>
      </c>
      <c r="C71" s="70">
        <v>0</v>
      </c>
      <c r="D71" s="70">
        <v>0</v>
      </c>
      <c r="E71" s="80">
        <f t="shared" ref="E71:E78" si="23">C71+D71</f>
        <v>0</v>
      </c>
      <c r="F71" s="70">
        <v>0</v>
      </c>
      <c r="G71" s="70">
        <v>0</v>
      </c>
      <c r="H71" s="69">
        <f t="shared" ref="H71:H78" si="24">E71-F71</f>
        <v>0</v>
      </c>
    </row>
    <row r="72" spans="1:8" s="55" customFormat="1" ht="12.75">
      <c r="A72" s="72"/>
      <c r="B72" s="78" t="s">
        <v>464</v>
      </c>
      <c r="C72" s="70">
        <v>0</v>
      </c>
      <c r="D72" s="70">
        <v>0</v>
      </c>
      <c r="E72" s="80">
        <f t="shared" si="23"/>
        <v>0</v>
      </c>
      <c r="F72" s="70">
        <v>0</v>
      </c>
      <c r="G72" s="70">
        <v>0</v>
      </c>
      <c r="H72" s="69">
        <f t="shared" si="24"/>
        <v>0</v>
      </c>
    </row>
    <row r="73" spans="1:8" s="55" customFormat="1" ht="12.75">
      <c r="A73" s="72"/>
      <c r="B73" s="78" t="s">
        <v>465</v>
      </c>
      <c r="C73" s="70">
        <v>0</v>
      </c>
      <c r="D73" s="70">
        <v>0</v>
      </c>
      <c r="E73" s="80">
        <f t="shared" si="23"/>
        <v>0</v>
      </c>
      <c r="F73" s="70">
        <v>0</v>
      </c>
      <c r="G73" s="70">
        <v>0</v>
      </c>
      <c r="H73" s="69">
        <f t="shared" si="24"/>
        <v>0</v>
      </c>
    </row>
    <row r="74" spans="1:8" s="55" customFormat="1" ht="12.75">
      <c r="A74" s="72"/>
      <c r="B74" s="78" t="s">
        <v>466</v>
      </c>
      <c r="C74" s="70">
        <v>0</v>
      </c>
      <c r="D74" s="70">
        <v>0</v>
      </c>
      <c r="E74" s="80">
        <f t="shared" si="23"/>
        <v>0</v>
      </c>
      <c r="F74" s="70">
        <v>0</v>
      </c>
      <c r="G74" s="70">
        <v>0</v>
      </c>
      <c r="H74" s="69">
        <f t="shared" si="24"/>
        <v>0</v>
      </c>
    </row>
    <row r="75" spans="1:8" s="55" customFormat="1" ht="12.75">
      <c r="A75" s="72"/>
      <c r="B75" s="78" t="s">
        <v>467</v>
      </c>
      <c r="C75" s="70">
        <v>0</v>
      </c>
      <c r="D75" s="70">
        <v>0</v>
      </c>
      <c r="E75" s="80">
        <f t="shared" si="23"/>
        <v>0</v>
      </c>
      <c r="F75" s="70">
        <v>0</v>
      </c>
      <c r="G75" s="70">
        <v>0</v>
      </c>
      <c r="H75" s="69">
        <f t="shared" si="24"/>
        <v>0</v>
      </c>
    </row>
    <row r="76" spans="1:8" s="55" customFormat="1" ht="12.75">
      <c r="A76" s="72"/>
      <c r="B76" s="78" t="s">
        <v>468</v>
      </c>
      <c r="C76" s="70">
        <v>0</v>
      </c>
      <c r="D76" s="70">
        <v>0</v>
      </c>
      <c r="E76" s="80">
        <f t="shared" si="23"/>
        <v>0</v>
      </c>
      <c r="F76" s="70">
        <v>0</v>
      </c>
      <c r="G76" s="70">
        <v>0</v>
      </c>
      <c r="H76" s="69">
        <f t="shared" si="24"/>
        <v>0</v>
      </c>
    </row>
    <row r="77" spans="1:8" s="55" customFormat="1" ht="12.75">
      <c r="A77" s="72"/>
      <c r="B77" s="78" t="s">
        <v>469</v>
      </c>
      <c r="C77" s="70">
        <v>0</v>
      </c>
      <c r="D77" s="70">
        <v>0</v>
      </c>
      <c r="E77" s="80">
        <f t="shared" si="23"/>
        <v>0</v>
      </c>
      <c r="F77" s="70">
        <v>0</v>
      </c>
      <c r="G77" s="70">
        <v>0</v>
      </c>
      <c r="H77" s="69">
        <f t="shared" si="24"/>
        <v>0</v>
      </c>
    </row>
    <row r="78" spans="1:8" s="55" customFormat="1" ht="12.75">
      <c r="A78" s="72"/>
      <c r="B78" s="78" t="s">
        <v>470</v>
      </c>
      <c r="C78" s="70">
        <v>0</v>
      </c>
      <c r="D78" s="70">
        <v>0</v>
      </c>
      <c r="E78" s="80">
        <f t="shared" si="23"/>
        <v>0</v>
      </c>
      <c r="F78" s="70">
        <v>0</v>
      </c>
      <c r="G78" s="70">
        <v>0</v>
      </c>
      <c r="H78" s="69">
        <f t="shared" si="24"/>
        <v>0</v>
      </c>
    </row>
    <row r="79" spans="1:8" s="55" customFormat="1" ht="12.75">
      <c r="A79" s="72"/>
      <c r="B79" s="78"/>
      <c r="C79" s="70"/>
      <c r="D79" s="70"/>
      <c r="E79" s="70"/>
      <c r="F79" s="70"/>
      <c r="G79" s="70"/>
      <c r="H79" s="70"/>
    </row>
    <row r="80" spans="1:8" s="55" customFormat="1" ht="12.75">
      <c r="A80" s="255" t="s">
        <v>471</v>
      </c>
      <c r="B80" s="256"/>
      <c r="C80" s="65">
        <f>SUM(C81:C84)</f>
        <v>0</v>
      </c>
      <c r="D80" s="65">
        <f t="shared" ref="D80:H80" si="25">SUM(D81:D84)</f>
        <v>0</v>
      </c>
      <c r="E80" s="65">
        <f t="shared" si="25"/>
        <v>0</v>
      </c>
      <c r="F80" s="65">
        <f t="shared" si="25"/>
        <v>0</v>
      </c>
      <c r="G80" s="65">
        <f t="shared" si="25"/>
        <v>0</v>
      </c>
      <c r="H80" s="65">
        <f t="shared" si="25"/>
        <v>0</v>
      </c>
    </row>
    <row r="81" spans="1:8" s="55" customFormat="1" ht="12.75">
      <c r="A81" s="72"/>
      <c r="B81" s="78" t="s">
        <v>472</v>
      </c>
      <c r="C81" s="70">
        <v>0</v>
      </c>
      <c r="D81" s="70">
        <v>0</v>
      </c>
      <c r="E81" s="69">
        <f>D81+C81</f>
        <v>0</v>
      </c>
      <c r="F81" s="70">
        <v>0</v>
      </c>
      <c r="G81" s="70">
        <v>0</v>
      </c>
      <c r="H81" s="69">
        <f>E81-F81</f>
        <v>0</v>
      </c>
    </row>
    <row r="82" spans="1:8" s="55" customFormat="1" ht="25.5">
      <c r="A82" s="72"/>
      <c r="B82" s="81" t="s">
        <v>473</v>
      </c>
      <c r="C82" s="70">
        <v>0</v>
      </c>
      <c r="D82" s="70">
        <v>0</v>
      </c>
      <c r="E82" s="69">
        <f>C82+D82</f>
        <v>0</v>
      </c>
      <c r="F82" s="70">
        <v>0</v>
      </c>
      <c r="G82" s="70">
        <v>0</v>
      </c>
      <c r="H82" s="69">
        <f>E82-F82</f>
        <v>0</v>
      </c>
    </row>
    <row r="83" spans="1:8" s="55" customFormat="1" ht="12.75">
      <c r="A83" s="72"/>
      <c r="B83" s="78" t="s">
        <v>474</v>
      </c>
      <c r="C83" s="70">
        <v>0</v>
      </c>
      <c r="D83" s="70">
        <v>0</v>
      </c>
      <c r="E83" s="70">
        <f>C83+D83</f>
        <v>0</v>
      </c>
      <c r="F83" s="70">
        <v>0</v>
      </c>
      <c r="G83" s="70">
        <v>0</v>
      </c>
      <c r="H83" s="70">
        <f>E83-F83</f>
        <v>0</v>
      </c>
    </row>
    <row r="84" spans="1:8" s="55" customFormat="1" ht="12.75">
      <c r="A84" s="72"/>
      <c r="B84" s="78" t="s">
        <v>475</v>
      </c>
      <c r="C84" s="70">
        <v>0</v>
      </c>
      <c r="D84" s="70">
        <v>0</v>
      </c>
      <c r="E84" s="70">
        <f>C84+D84</f>
        <v>0</v>
      </c>
      <c r="F84" s="70">
        <v>0</v>
      </c>
      <c r="G84" s="70">
        <v>0</v>
      </c>
      <c r="H84" s="70">
        <f>E84-F84</f>
        <v>0</v>
      </c>
    </row>
    <row r="85" spans="1:8" s="55" customFormat="1" ht="12.75">
      <c r="A85" s="72"/>
      <c r="B85" s="78"/>
      <c r="C85" s="70"/>
      <c r="D85" s="70"/>
      <c r="E85" s="70"/>
      <c r="F85" s="70"/>
      <c r="G85" s="70"/>
      <c r="H85" s="70"/>
    </row>
    <row r="86" spans="1:8" s="55" customFormat="1" ht="12.75">
      <c r="A86" s="255" t="s">
        <v>436</v>
      </c>
      <c r="B86" s="256"/>
      <c r="C86" s="67">
        <f t="shared" ref="C86:H86" si="26">C12+C49</f>
        <v>31586050</v>
      </c>
      <c r="D86" s="67">
        <f t="shared" si="26"/>
        <v>28240298</v>
      </c>
      <c r="E86" s="67">
        <f t="shared" si="26"/>
        <v>59826348</v>
      </c>
      <c r="F86" s="67">
        <f t="shared" si="26"/>
        <v>53986235</v>
      </c>
      <c r="G86" s="67">
        <f t="shared" si="26"/>
        <v>52596441</v>
      </c>
      <c r="H86" s="67">
        <f t="shared" si="26"/>
        <v>5840113</v>
      </c>
    </row>
    <row r="87" spans="1:8" s="55" customFormat="1" ht="12.75">
      <c r="A87" s="73"/>
      <c r="B87" s="82"/>
      <c r="C87" s="75"/>
      <c r="D87" s="75"/>
      <c r="E87" s="75"/>
      <c r="F87" s="75"/>
      <c r="G87" s="75"/>
      <c r="H87" s="75"/>
    </row>
    <row r="88" spans="1:8">
      <c r="C88" s="76" t="str">
        <f>IF(C86='5 INGRESOS'!B75,"","ERROR VS ANALITICO INGRESOS")</f>
        <v/>
      </c>
      <c r="D88" s="76" t="str">
        <f>IF(D86='5 INGRESOS'!C75,"","ERROR VS ANALITICO INGRESOS")</f>
        <v/>
      </c>
      <c r="E88" s="76"/>
      <c r="F88" s="76"/>
      <c r="G88" s="76"/>
      <c r="H88" s="76"/>
    </row>
  </sheetData>
  <mergeCells count="26">
    <mergeCell ref="A1:H1"/>
    <mergeCell ref="A2:H2"/>
    <mergeCell ref="A3:H3"/>
    <mergeCell ref="A4:H4"/>
    <mergeCell ref="A5:H5"/>
    <mergeCell ref="A6:H6"/>
    <mergeCell ref="A7:H7"/>
    <mergeCell ref="C8:G8"/>
    <mergeCell ref="A11:B11"/>
    <mergeCell ref="A12:B12"/>
    <mergeCell ref="C9:C10"/>
    <mergeCell ref="E9:E10"/>
    <mergeCell ref="F9:F10"/>
    <mergeCell ref="G9:G10"/>
    <mergeCell ref="H8:H10"/>
    <mergeCell ref="A8:B10"/>
    <mergeCell ref="A13:B13"/>
    <mergeCell ref="A23:B23"/>
    <mergeCell ref="A32:B32"/>
    <mergeCell ref="A43:B43"/>
    <mergeCell ref="A49:B49"/>
    <mergeCell ref="A50:B50"/>
    <mergeCell ref="A60:B60"/>
    <mergeCell ref="A69:B69"/>
    <mergeCell ref="A80:B80"/>
    <mergeCell ref="A86:B86"/>
  </mergeCells>
  <pageMargins left="0.90551181102362199" right="0.35433070866141703" top="0.39370078740157499" bottom="0.39370078740157499" header="0.35433070866141703" footer="0.31496062992126"/>
  <pageSetup scale="84" orientation="landscape" r:id="rId1"/>
  <rowBreaks count="2" manualBreakCount="2">
    <brk id="43" max="7" man="1"/>
    <brk id="79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14</vt:i4>
      </vt:variant>
    </vt:vector>
  </HeadingPairs>
  <TitlesOfParts>
    <vt:vector size="25" baseType="lpstr">
      <vt:lpstr>CARÁTULA</vt:lpstr>
      <vt:lpstr>1SIT FINANC</vt:lpstr>
      <vt:lpstr>2 DEUDA</vt:lpstr>
      <vt:lpstr>3 OBLIG.</vt:lpstr>
      <vt:lpstr>4 BALANCE</vt:lpstr>
      <vt:lpstr>5 INGRESOS</vt:lpstr>
      <vt:lpstr>6a COG</vt:lpstr>
      <vt:lpstr>6b ADMVA</vt:lpstr>
      <vt:lpstr>6c FUNCION</vt:lpstr>
      <vt:lpstr>6d SERV PERS.</vt:lpstr>
      <vt:lpstr>GuíaCumplimiento</vt:lpstr>
      <vt:lpstr>'1SIT FINANC'!Área_de_impresión</vt:lpstr>
      <vt:lpstr>'2 DEUDA'!Área_de_impresión</vt:lpstr>
      <vt:lpstr>'4 BALANCE'!Área_de_impresión</vt:lpstr>
      <vt:lpstr>'5 INGRESOS'!Área_de_impresión</vt:lpstr>
      <vt:lpstr>'6a COG'!Área_de_impresión</vt:lpstr>
      <vt:lpstr>'6b ADMVA'!Área_de_impresión</vt:lpstr>
      <vt:lpstr>'6c FUNCION'!Área_de_impresión</vt:lpstr>
      <vt:lpstr>GuíaCumplimiento!Área_de_impresión</vt:lpstr>
      <vt:lpstr>'1SIT FINANC'!Títulos_a_imprimir</vt:lpstr>
      <vt:lpstr>'4 BALANCE'!Títulos_a_imprimir</vt:lpstr>
      <vt:lpstr>'5 INGRESOS'!Títulos_a_imprimir</vt:lpstr>
      <vt:lpstr>'6a COG'!Títulos_a_imprimir</vt:lpstr>
      <vt:lpstr>'6c FUNCION'!Títulos_a_imprimir</vt:lpstr>
      <vt:lpstr>GuíaCumplimiento!Títulos_a_imprimir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Aguilar Aguilar</dc:creator>
  <cp:lastModifiedBy>Hewlett-Packard Company</cp:lastModifiedBy>
  <cp:lastPrinted>2023-01-12T21:55:41Z</cp:lastPrinted>
  <dcterms:created xsi:type="dcterms:W3CDTF">2016-12-06T16:23:00Z</dcterms:created>
  <dcterms:modified xsi:type="dcterms:W3CDTF">2023-01-12T21:57:22Z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0EDE02CA92B04AE2BE5A97B85B9B3964</vt:lpwstr>
  </property>
  <property fmtid="{D5CDD505-2E9C-101B-9397-08002B2CF9AE}" pid="3" name="KSOProductBuildVer">
    <vt:lpwstr>2058-11.2.0.11341</vt:lpwstr>
  </property>
</Properties>
</file>